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ederoc</author>
  </authors>
  <commentList>
    <comment ref="H260" authorId="0">
      <text>
        <r>
          <rPr>
            <b/>
            <sz val="8"/>
            <rFont val="Tahoma"/>
            <family val="0"/>
          </rPr>
          <t>ederoc: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<sst xmlns="http://schemas.openxmlformats.org/spreadsheetml/2006/main" count="212" uniqueCount="144">
  <si>
    <t xml:space="preserve">TOTALE </t>
  </si>
  <si>
    <t>TOTALE</t>
  </si>
  <si>
    <t>OGGETTO</t>
  </si>
  <si>
    <t>INTERESSI ATTIVI</t>
  </si>
  <si>
    <t>CATEG</t>
  </si>
  <si>
    <t>Parte I^   ENTRATE</t>
  </si>
  <si>
    <t>IMPOSTE</t>
  </si>
  <si>
    <t>TASSE</t>
  </si>
  <si>
    <t>TRIBUTI SPECIALI E ALTRE ENTRATE TRIBUTARIE PROPRIE</t>
  </si>
  <si>
    <t>ENTRATE TRIBUTARIE</t>
  </si>
  <si>
    <t>ENTRATE DA TRASFERIMENTI DELLO STATO, DELLA REGIONE E DI ALTRI ENTI DEL SETTORE PUBBLICO</t>
  </si>
  <si>
    <t>CONTRIBUTI E TRASFERIMENTI CORRENTI DALLO STATO</t>
  </si>
  <si>
    <t>CONTRIBUTI E TRASFERIMENTI CORRENTI DALLA REGIONE</t>
  </si>
  <si>
    <t>CONTRIBUTI E TRASFERIMENTI DALLA REGIONE PER FUNZIONI DELEGATE</t>
  </si>
  <si>
    <t>CONTRIBUTI E TRASFERIMENTI CORRENTI DA ALTRI ENTI DEL SETTORE PUBBLICO</t>
  </si>
  <si>
    <t>ENTRATE EXTRA-TRIBUTARIE</t>
  </si>
  <si>
    <t>PROVENTI DEI SERVIZI PUBBLICI</t>
  </si>
  <si>
    <t>PROVENTI DEI BENI DELL'ENTE</t>
  </si>
  <si>
    <t>PROVENTI DIVERSI</t>
  </si>
  <si>
    <t>ENTRATE PER ALIENAZIONE E AMMORTAMENTO DI BENI PATRIMONIALI, TRASFERIMENTO DI CAPITALI E PER RISCOSSIONE CREDITI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</si>
  <si>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</si>
  <si>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</si>
  <si>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</si>
  <si>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</si>
  <si>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</si>
  <si>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ENTRATE DERIVANTI DA ACCENSIONE DI PRESTITI</t>
  </si>
  <si>
    <t>ANTICIPAZIONI DI CASSA</t>
  </si>
  <si>
    <t>ASSUNZIONE DI MUTUI E PRESTITI</t>
  </si>
  <si>
    <t>ENTRATE PER SERVIZI PER CONTO DI TERZI</t>
  </si>
  <si>
    <t>TOTALE GENERALE ENTRATA</t>
  </si>
  <si>
    <t>Parte II^  SPESA</t>
  </si>
  <si>
    <t>AMMINISTRAZIONE GESTIONE E CONTROLLO</t>
  </si>
  <si>
    <t>ORGANI ISTITUZIONALI, PARTECIPAZIONE E DECENTRAMENTO</t>
  </si>
  <si>
    <t>SEGRETERIA GENERALE, PERSONALE E ORGANIZZAZIONE</t>
  </si>
  <si>
    <t>GESTIONE ECONOMICA, FINANZIARIA PROGRAMMAZIONE, PROVVEDITORATO E CONTROLLO DI GESTIONE</t>
  </si>
  <si>
    <t>GESTIONE DELLE ENTRATE TRIBUTARIE E SERVIZI FISCALI</t>
  </si>
  <si>
    <t>GESTIONE DEI BENI DEMANIALI E PATRIMONIALI</t>
  </si>
  <si>
    <t>UFFICIO TECNICO</t>
  </si>
  <si>
    <t>ANAGRAFE, STATO CIVILE, ELETTORALE, LEVA E SERVIZIO STATISTICO</t>
  </si>
  <si>
    <t>ALTRI SERVIZI GENERALI</t>
  </si>
  <si>
    <t>POLIZIA LOCALE</t>
  </si>
  <si>
    <t>POLIZIA MUNICIPALE</t>
  </si>
  <si>
    <t>ISTRUZIONE PUBBLICA</t>
  </si>
  <si>
    <t>SCUOLA MATERNA</t>
  </si>
  <si>
    <t>ISTRUZIONE ELEMENTARE</t>
  </si>
  <si>
    <t>ISTRUZIONE MEDIA</t>
  </si>
  <si>
    <t>ISTRUZIONE SECONDARIA SUPERIORE</t>
  </si>
  <si>
    <t>ASSISTENZA SCOLASTICA, TRASPORTO, REFEZIONE E ALTRI SERVIZI</t>
  </si>
  <si>
    <t>CULTURA E BENI CULTURALI</t>
  </si>
  <si>
    <t>BIBLIOTECHE, MUSEI E PINACOTECHE</t>
  </si>
  <si>
    <t>TEATRI, ATTIVITA' CULTURALI E SERVIZI DIVERSI NEL SETTORE CULTURALE</t>
  </si>
  <si>
    <t>SETTORE SPORTIVO E RICREATIVO</t>
  </si>
  <si>
    <t>STADIO COMUNALE, E ALTRI IMPIANTI</t>
  </si>
  <si>
    <t>TURISMO</t>
  </si>
  <si>
    <t>SERVIZI TURISTICI</t>
  </si>
  <si>
    <t>VIABILITA' E TRASPORTI</t>
  </si>
  <si>
    <t>VIABILITA' CIRCOLAZIONE STRADALE E SERVIZI CONNESSI</t>
  </si>
  <si>
    <t>ILLUMINAZIONE PUBBLICA E SERVIZI CONNESSI</t>
  </si>
  <si>
    <t>TRASPORTI PUBBLICI LOCALI E SERVIZI CONNESSI</t>
  </si>
  <si>
    <t>GESTIONE DEL TERRITORIO E AMBIENTE</t>
  </si>
  <si>
    <t>URBANISTICA E GESTIONE DEL TERRITORIO</t>
  </si>
  <si>
    <t>SERVIZI DI PROTEZIONE CIVILE</t>
  </si>
  <si>
    <t>SERVIZIO IDRICO INTEGRATO</t>
  </si>
  <si>
    <t>SERVIZIO SMALTIMENTO RIFIUTI</t>
  </si>
  <si>
    <t>PARCHI E SERVIZI DI TUTELA AMBIENTALE</t>
  </si>
  <si>
    <t>SETTORE SOCIALE</t>
  </si>
  <si>
    <t>ASSISTENZA, BENEFICIENZA PUBBLICA E SERVIZI DIVERSI ALLA PERSONA</t>
  </si>
  <si>
    <t>SERVIZIO NECROSCOPICO E CIMITERIALE</t>
  </si>
  <si>
    <t>SVILUPPO ECONOMICO</t>
  </si>
  <si>
    <t>SERVIZI RELATIVI ALL'INDUSTRIA</t>
  </si>
  <si>
    <t>TOTALE SPESE CORRENTI</t>
  </si>
  <si>
    <t>SPESE IN C/CAPITALE</t>
  </si>
  <si>
    <t>BIBLIOTECHE MUSEI E PINACOTECHE</t>
  </si>
  <si>
    <t>TEATRI, ATTIVITA' CULTURALI E SERVIZI DIVERSI</t>
  </si>
  <si>
    <t>STADIO COMUNALEE ALTRI IMPIANTI</t>
  </si>
  <si>
    <t>VIABILITA', CIRCOLAZIONE STRADALE E SERVIZI CONNESSI</t>
  </si>
  <si>
    <t>GESTIONE DEL TERRITORIO E DELL'AMBIENTE</t>
  </si>
  <si>
    <t>PARCHI E TUTELA AMBIENTALE E VERDE</t>
  </si>
  <si>
    <t>SERVIZI DI PREVENZIONE E RIABILITAZIONE</t>
  </si>
  <si>
    <t>SERVIZI PRODUTTIVI</t>
  </si>
  <si>
    <t>ALTRI SERVIZI PRODUTTIVI</t>
  </si>
  <si>
    <t>TOTALE SPESE IN C/CAPITALE</t>
  </si>
  <si>
    <t>GESTIONE ECONOMICO FINANZIARIA, PROVVEDITORATO</t>
  </si>
  <si>
    <t>SPESE PER RIMBORSO PRESTITI</t>
  </si>
  <si>
    <t>RIMBORSO ANTICIPAZIONI</t>
  </si>
  <si>
    <t>RIMBORSO QUOTA CAPITALE MUTUI E PRESTITI</t>
  </si>
  <si>
    <t>SPESE PER SERVIZI PER C/TERZI</t>
  </si>
  <si>
    <t>TOTALE GENERALE DELLA SPESA</t>
  </si>
  <si>
    <t>RENDICONTO DELLA GESTIONE</t>
  </si>
  <si>
    <t>STANZIAMENTI DEFINITIVI</t>
  </si>
  <si>
    <t>COMPETENZA</t>
  </si>
  <si>
    <t>RESIDUI</t>
  </si>
  <si>
    <t>RISCOSSIONI</t>
  </si>
  <si>
    <t>TIT</t>
  </si>
  <si>
    <t>FUNZ</t>
  </si>
  <si>
    <t>SERV</t>
  </si>
  <si>
    <t>MAGGIORI</t>
  </si>
  <si>
    <t>O MINORI</t>
  </si>
  <si>
    <t>ENTRATE</t>
  </si>
  <si>
    <t xml:space="preserve">DETERMINAZIONE </t>
  </si>
  <si>
    <t>RESIDUI DA RIPORTARE</t>
  </si>
  <si>
    <t xml:space="preserve">RESIDUI </t>
  </si>
  <si>
    <t>PAGAMENTI</t>
  </si>
  <si>
    <t>MINORI</t>
  </si>
  <si>
    <t>RESIDUI O</t>
  </si>
  <si>
    <t>ECONOMIE</t>
  </si>
  <si>
    <t>SPESE CORRENTI</t>
  </si>
  <si>
    <t>EDILIZIA RESIDENZIALE PUBBLICA</t>
  </si>
  <si>
    <t>QUADRO RIASSUNTIVO DELLA GESTIONE FINANZIARIA</t>
  </si>
  <si>
    <t>RESIDUI ATTIVI</t>
  </si>
  <si>
    <t>RESIDUI PASSIVO</t>
  </si>
  <si>
    <t>DIFFERENZA</t>
  </si>
  <si>
    <t>PROVENTI DALLA GESTIONE</t>
  </si>
  <si>
    <t>COSTI DELLA GESTIONE</t>
  </si>
  <si>
    <t>RISULTATO DELLA GESTIONE</t>
  </si>
  <si>
    <t>PROVENTI E ONERI DA AZIENDE SPECIALI</t>
  </si>
  <si>
    <t>RISULTATO OPERATIVO DELLA GESTIONE</t>
  </si>
  <si>
    <t>PROVENTI E ONERI FINANZIARI</t>
  </si>
  <si>
    <t>ONERI STRAORDINARI</t>
  </si>
  <si>
    <t>PROVENTI  STRAORDINARI</t>
  </si>
  <si>
    <t>RISULTATO ECONOMICO D'ESERCIZIO</t>
  </si>
  <si>
    <t>ATTIVO</t>
  </si>
  <si>
    <t>IMMOBILIZZAZIONI MATERIALI</t>
  </si>
  <si>
    <t>IMMOBILIZZAZIONI FINANZIARIE</t>
  </si>
  <si>
    <t>TOTALE IMMOBILIZZAZIONI</t>
  </si>
  <si>
    <t>CREDITI</t>
  </si>
  <si>
    <t>RATEI E RISCONTI</t>
  </si>
  <si>
    <t>TOTALE DELL'ATTIVO CIRCOLANTE</t>
  </si>
  <si>
    <t>TOTALE ATTIVO</t>
  </si>
  <si>
    <t>PASSIVO</t>
  </si>
  <si>
    <t>PATRIMONIO NETTO</t>
  </si>
  <si>
    <t>CONFERIMENTI</t>
  </si>
  <si>
    <t>DEBITI</t>
  </si>
  <si>
    <t>TOTALE PASSIVO</t>
  </si>
  <si>
    <t>CONTI ORDINE ATTIVO E PASSIVO</t>
  </si>
  <si>
    <t>OPERE DA REALIZZARE</t>
  </si>
  <si>
    <t>ANNO 2008</t>
  </si>
  <si>
    <t>UTILIZZO AVANZO AMM.NE</t>
  </si>
  <si>
    <t>FONDO DI CASSA AL 1/1/2008</t>
  </si>
  <si>
    <t>FONDO DI CASSA AL 31/12/2008</t>
  </si>
  <si>
    <t>AVANZO DI AMMINISTRAZIONE 2008</t>
  </si>
  <si>
    <t>CONTO ECONOMICO 2008</t>
  </si>
  <si>
    <t>CONTO DEL PATRIMONIO 2008</t>
  </si>
  <si>
    <t>DISPONIBILITA' LIQUIDE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</si>
</sst>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2" xfId="0" applyNumberFormat="1" applyFont="1" applyFill="1" applyBorder="1" applyAlignment="1">
      <alignment horizontal="center" wrapText="1"/>
    </xf>
    <xf numFmtId="0" fontId="12" fillId="0" borderId="2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 wrapText="1"/>
    </xf>
    <xf numFmtId="0" fontId="12" fillId="0" borderId="4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wrapText="1"/>
    </xf>
    <xf numFmtId="0" fontId="12" fillId="0" borderId="5" xfId="0" applyNumberFormat="1" applyFont="1" applyFill="1" applyBorder="1" applyAlignment="1">
      <alignment horizontal="center" wrapText="1"/>
    </xf>
    <xf numFmtId="0" fontId="12" fillId="0" borderId="6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wrapText="1"/>
    </xf>
    <xf numFmtId="2" fontId="12" fillId="0" borderId="6" xfId="0" applyNumberFormat="1" applyFont="1" applyFill="1" applyBorder="1" applyAlignment="1">
      <alignment/>
    </xf>
    <xf numFmtId="0" fontId="12" fillId="0" borderId="7" xfId="0" applyNumberFormat="1" applyFont="1" applyFill="1" applyBorder="1" applyAlignment="1">
      <alignment horizontal="center" wrapText="1"/>
    </xf>
    <xf numFmtId="0" fontId="12" fillId="0" borderId="8" xfId="0" applyNumberFormat="1" applyFont="1" applyFill="1" applyBorder="1" applyAlignment="1">
      <alignment horizontal="center"/>
    </xf>
    <xf numFmtId="2" fontId="13" fillId="2" borderId="8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0" fontId="13" fillId="0" borderId="9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0" fontId="13" fillId="0" borderId="8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wrapText="1"/>
    </xf>
    <xf numFmtId="0" fontId="13" fillId="0" borderId="12" xfId="0" applyNumberFormat="1" applyFont="1" applyFill="1" applyBorder="1" applyAlignment="1">
      <alignment horizontal="right" wrapText="1"/>
    </xf>
    <xf numFmtId="2" fontId="12" fillId="3" borderId="13" xfId="0" applyNumberFormat="1" applyFont="1" applyFill="1" applyBorder="1" applyAlignment="1">
      <alignment/>
    </xf>
    <xf numFmtId="0" fontId="13" fillId="0" borderId="6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wrapText="1"/>
    </xf>
    <xf numFmtId="0" fontId="12" fillId="4" borderId="8" xfId="0" applyNumberFormat="1" applyFont="1" applyFill="1" applyBorder="1" applyAlignment="1">
      <alignment horizontal="right" wrapText="1"/>
    </xf>
    <xf numFmtId="2" fontId="12" fillId="4" borderId="8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right" wrapText="1"/>
    </xf>
    <xf numFmtId="0" fontId="12" fillId="0" borderId="9" xfId="0" applyNumberFormat="1" applyFont="1" applyFill="1" applyBorder="1" applyAlignment="1">
      <alignment horizontal="center" wrapText="1"/>
    </xf>
    <xf numFmtId="0" fontId="13" fillId="0" borderId="5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wrapText="1"/>
    </xf>
    <xf numFmtId="2" fontId="12" fillId="0" borderId="0" xfId="0" applyNumberFormat="1" applyFont="1" applyBorder="1" applyAlignment="1">
      <alignment/>
    </xf>
    <xf numFmtId="0" fontId="13" fillId="5" borderId="14" xfId="0" applyNumberFormat="1" applyFont="1" applyFill="1" applyBorder="1" applyAlignment="1">
      <alignment horizontal="right" wrapText="1"/>
    </xf>
    <xf numFmtId="2" fontId="12" fillId="5" borderId="15" xfId="0" applyNumberFormat="1" applyFont="1" applyFill="1" applyBorder="1" applyAlignment="1">
      <alignment/>
    </xf>
    <xf numFmtId="0" fontId="12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wrapText="1"/>
    </xf>
    <xf numFmtId="2" fontId="12" fillId="0" borderId="10" xfId="0" applyNumberFormat="1" applyFont="1" applyBorder="1" applyAlignment="1">
      <alignment/>
    </xf>
    <xf numFmtId="0" fontId="12" fillId="0" borderId="5" xfId="0" applyNumberFormat="1" applyFont="1" applyBorder="1" applyAlignment="1">
      <alignment horizontal="center" wrapText="1"/>
    </xf>
    <xf numFmtId="2" fontId="12" fillId="0" borderId="6" xfId="0" applyNumberFormat="1" applyFont="1" applyBorder="1" applyAlignment="1">
      <alignment/>
    </xf>
    <xf numFmtId="0" fontId="12" fillId="0" borderId="6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wrapText="1"/>
    </xf>
    <xf numFmtId="0" fontId="12" fillId="6" borderId="8" xfId="0" applyNumberFormat="1" applyFont="1" applyFill="1" applyBorder="1" applyAlignment="1">
      <alignment horizontal="right" wrapText="1"/>
    </xf>
    <xf numFmtId="2" fontId="12" fillId="6" borderId="8" xfId="0" applyNumberFormat="1" applyFont="1" applyFill="1" applyBorder="1" applyAlignment="1">
      <alignment/>
    </xf>
    <xf numFmtId="0" fontId="12" fillId="0" borderId="9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wrapText="1"/>
    </xf>
    <xf numFmtId="0" fontId="12" fillId="0" borderId="6" xfId="0" applyNumberFormat="1" applyFont="1" applyBorder="1" applyAlignment="1">
      <alignment horizontal="right" wrapText="1"/>
    </xf>
    <xf numFmtId="2" fontId="12" fillId="6" borderId="8" xfId="0" applyNumberFormat="1" applyFont="1" applyFill="1" applyBorder="1" applyAlignment="1">
      <alignment horizontal="right"/>
    </xf>
    <xf numFmtId="0" fontId="13" fillId="7" borderId="14" xfId="0" applyNumberFormat="1" applyFont="1" applyFill="1" applyBorder="1" applyAlignment="1">
      <alignment horizontal="right" wrapText="1"/>
    </xf>
    <xf numFmtId="2" fontId="12" fillId="7" borderId="15" xfId="0" applyNumberFormat="1" applyFont="1" applyFill="1" applyBorder="1" applyAlignment="1">
      <alignment/>
    </xf>
    <xf numFmtId="2" fontId="12" fillId="0" borderId="16" xfId="0" applyNumberFormat="1" applyFont="1" applyBorder="1" applyAlignment="1">
      <alignment/>
    </xf>
    <xf numFmtId="0" fontId="13" fillId="0" borderId="17" xfId="0" applyNumberFormat="1" applyFont="1" applyFill="1" applyBorder="1" applyAlignment="1">
      <alignment horizontal="center" wrapText="1"/>
    </xf>
    <xf numFmtId="0" fontId="13" fillId="0" borderId="18" xfId="0" applyNumberFormat="1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 horizontal="center" wrapText="1"/>
    </xf>
    <xf numFmtId="2" fontId="12" fillId="0" borderId="18" xfId="0" applyNumberFormat="1" applyFont="1" applyBorder="1" applyAlignment="1">
      <alignment/>
    </xf>
    <xf numFmtId="0" fontId="12" fillId="0" borderId="19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/>
    </xf>
    <xf numFmtId="0" fontId="12" fillId="8" borderId="20" xfId="0" applyNumberFormat="1" applyFont="1" applyFill="1" applyBorder="1" applyAlignment="1">
      <alignment horizontal="right" wrapText="1"/>
    </xf>
    <xf numFmtId="2" fontId="12" fillId="8" borderId="20" xfId="0" applyNumberFormat="1" applyFont="1" applyFill="1" applyBorder="1" applyAlignment="1">
      <alignment/>
    </xf>
    <xf numFmtId="0" fontId="13" fillId="3" borderId="14" xfId="0" applyNumberFormat="1" applyFont="1" applyFill="1" applyBorder="1" applyAlignment="1">
      <alignment wrapText="1"/>
    </xf>
    <xf numFmtId="0" fontId="12" fillId="0" borderId="21" xfId="0" applyNumberFormat="1" applyFont="1" applyFill="1" applyBorder="1" applyAlignment="1">
      <alignment horizontal="center" wrapText="1"/>
    </xf>
    <xf numFmtId="0" fontId="12" fillId="0" borderId="2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12" fillId="0" borderId="4" xfId="0" applyNumberFormat="1" applyFont="1" applyFill="1" applyBorder="1" applyAlignment="1">
      <alignment horizontal="center" wrapText="1"/>
    </xf>
    <xf numFmtId="2" fontId="12" fillId="0" borderId="6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2" fontId="12" fillId="0" borderId="0" xfId="0" applyNumberFormat="1" applyFont="1" applyAlignment="1">
      <alignment wrapText="1"/>
    </xf>
    <xf numFmtId="2" fontId="12" fillId="0" borderId="10" xfId="0" applyNumberFormat="1" applyFont="1" applyBorder="1" applyAlignment="1">
      <alignment wrapText="1"/>
    </xf>
    <xf numFmtId="2" fontId="12" fillId="0" borderId="6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2" fontId="12" fillId="0" borderId="18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2" fillId="0" borderId="22" xfId="0" applyNumberFormat="1" applyFont="1" applyBorder="1" applyAlignment="1">
      <alignment horizontal="center"/>
    </xf>
    <xf numFmtId="0" fontId="12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2" fillId="0" borderId="0" xfId="0" applyFont="1" applyAlignment="1">
      <alignment/>
    </xf>
    <xf numFmtId="0" fontId="13" fillId="0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0" borderId="22" xfId="0" applyNumberFormat="1" applyFont="1" applyFill="1" applyBorder="1" applyAlignment="1">
      <alignment horizontal="center"/>
    </xf>
    <xf numFmtId="0" fontId="12" fillId="0" borderId="22" xfId="0" applyNumberFormat="1" applyFont="1" applyFill="1" applyBorder="1" applyAlignment="1">
      <alignment wrapText="1"/>
    </xf>
    <xf numFmtId="0" fontId="13" fillId="0" borderId="22" xfId="0" applyFont="1" applyBorder="1" applyAlignment="1">
      <alignment/>
    </xf>
    <xf numFmtId="2" fontId="12" fillId="0" borderId="0" xfId="0" applyNumberFormat="1" applyFont="1" applyAlignment="1">
      <alignment/>
    </xf>
    <xf numFmtId="2" fontId="12" fillId="0" borderId="4" xfId="0" applyNumberFormat="1" applyFont="1" applyBorder="1" applyAlignment="1">
      <alignment/>
    </xf>
    <xf numFmtId="2" fontId="12" fillId="0" borderId="25" xfId="0" applyNumberFormat="1" applyFont="1" applyBorder="1" applyAlignment="1">
      <alignment/>
    </xf>
    <xf numFmtId="2" fontId="12" fillId="0" borderId="26" xfId="0" applyNumberFormat="1" applyFont="1" applyBorder="1" applyAlignment="1">
      <alignment/>
    </xf>
    <xf numFmtId="2" fontId="12" fillId="0" borderId="27" xfId="0" applyNumberFormat="1" applyFont="1" applyBorder="1" applyAlignment="1">
      <alignment/>
    </xf>
    <xf numFmtId="0" fontId="13" fillId="2" borderId="8" xfId="0" applyNumberFormat="1" applyFont="1" applyFill="1" applyBorder="1" applyAlignment="1">
      <alignment horizontal="right" wrapText="1"/>
    </xf>
    <xf numFmtId="2" fontId="13" fillId="2" borderId="8" xfId="0" applyNumberFormat="1" applyFont="1" applyFill="1" applyBorder="1" applyAlignment="1">
      <alignment/>
    </xf>
    <xf numFmtId="2" fontId="13" fillId="2" borderId="26" xfId="0" applyNumberFormat="1" applyFont="1" applyFill="1" applyBorder="1" applyAlignment="1">
      <alignment/>
    </xf>
    <xf numFmtId="0" fontId="12" fillId="0" borderId="28" xfId="0" applyFont="1" applyBorder="1" applyAlignment="1">
      <alignment/>
    </xf>
    <xf numFmtId="2" fontId="12" fillId="0" borderId="28" xfId="0" applyNumberFormat="1" applyFont="1" applyBorder="1" applyAlignment="1">
      <alignment/>
    </xf>
    <xf numFmtId="2" fontId="13" fillId="2" borderId="29" xfId="0" applyNumberFormat="1" applyFont="1" applyFill="1" applyBorder="1" applyAlignment="1">
      <alignment/>
    </xf>
    <xf numFmtId="0" fontId="12" fillId="0" borderId="30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2" fontId="12" fillId="0" borderId="31" xfId="0" applyNumberFormat="1" applyFont="1" applyBorder="1" applyAlignment="1">
      <alignment/>
    </xf>
    <xf numFmtId="0" fontId="12" fillId="0" borderId="32" xfId="0" applyNumberFormat="1" applyFont="1" applyBorder="1" applyAlignment="1">
      <alignment horizontal="center" wrapText="1"/>
    </xf>
    <xf numFmtId="0" fontId="12" fillId="9" borderId="20" xfId="0" applyNumberFormat="1" applyFont="1" applyFill="1" applyBorder="1" applyAlignment="1">
      <alignment horizontal="right" wrapText="1"/>
    </xf>
    <xf numFmtId="2" fontId="12" fillId="0" borderId="33" xfId="0" applyNumberFormat="1" applyFont="1" applyBorder="1" applyAlignment="1">
      <alignment/>
    </xf>
    <xf numFmtId="2" fontId="12" fillId="9" borderId="20" xfId="0" applyNumberFormat="1" applyFont="1" applyFill="1" applyBorder="1" applyAlignment="1">
      <alignment/>
    </xf>
    <xf numFmtId="2" fontId="12" fillId="0" borderId="34" xfId="0" applyNumberFormat="1" applyFont="1" applyBorder="1" applyAlignment="1">
      <alignment/>
    </xf>
    <xf numFmtId="2" fontId="12" fillId="0" borderId="35" xfId="0" applyNumberFormat="1" applyFont="1" applyBorder="1" applyAlignment="1">
      <alignment/>
    </xf>
    <xf numFmtId="2" fontId="12" fillId="4" borderId="26" xfId="0" applyNumberFormat="1" applyFont="1" applyFill="1" applyBorder="1" applyAlignment="1">
      <alignment/>
    </xf>
    <xf numFmtId="0" fontId="14" fillId="0" borderId="5" xfId="0" applyNumberFormat="1" applyFont="1" applyFill="1" applyBorder="1" applyAlignment="1">
      <alignment horizontal="center" wrapText="1"/>
    </xf>
    <xf numFmtId="0" fontId="14" fillId="0" borderId="6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wrapText="1"/>
    </xf>
    <xf numFmtId="0" fontId="14" fillId="0" borderId="9" xfId="0" applyNumberFormat="1" applyFont="1" applyFill="1" applyBorder="1" applyAlignment="1">
      <alignment horizontal="center" wrapText="1"/>
    </xf>
    <xf numFmtId="0" fontId="14" fillId="0" borderId="6" xfId="0" applyNumberFormat="1" applyFont="1" applyFill="1" applyBorder="1" applyAlignment="1">
      <alignment horizontal="center" wrapText="1"/>
    </xf>
    <xf numFmtId="2" fontId="13" fillId="3" borderId="15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12" fillId="0" borderId="18" xfId="0" applyFont="1" applyBorder="1" applyAlignment="1">
      <alignment wrapText="1"/>
    </xf>
    <xf numFmtId="0" fontId="12" fillId="0" borderId="18" xfId="0" applyFont="1" applyBorder="1" applyAlignment="1">
      <alignment/>
    </xf>
    <xf numFmtId="0" fontId="12" fillId="0" borderId="31" xfId="0" applyFont="1" applyBorder="1" applyAlignment="1">
      <alignment/>
    </xf>
    <xf numFmtId="0" fontId="0" fillId="0" borderId="32" xfId="0" applyNumberFormat="1" applyFont="1" applyBorder="1" applyAlignment="1">
      <alignment wrapText="1"/>
    </xf>
    <xf numFmtId="0" fontId="0" fillId="0" borderId="6" xfId="0" applyFont="1" applyBorder="1" applyAlignment="1">
      <alignment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/>
    </xf>
    <xf numFmtId="0" fontId="12" fillId="0" borderId="36" xfId="0" applyFont="1" applyBorder="1" applyAlignment="1">
      <alignment/>
    </xf>
    <xf numFmtId="0" fontId="1" fillId="2" borderId="19" xfId="0" applyNumberFormat="1" applyFont="1" applyFill="1" applyBorder="1" applyAlignment="1">
      <alignment wrapText="1"/>
    </xf>
    <xf numFmtId="0" fontId="1" fillId="2" borderId="20" xfId="0" applyFont="1" applyFill="1" applyBorder="1" applyAlignment="1">
      <alignment/>
    </xf>
    <xf numFmtId="0" fontId="13" fillId="2" borderId="20" xfId="0" applyFont="1" applyFill="1" applyBorder="1" applyAlignment="1">
      <alignment wrapText="1"/>
    </xf>
    <xf numFmtId="0" fontId="13" fillId="2" borderId="20" xfId="0" applyFont="1" applyFill="1" applyBorder="1" applyAlignment="1">
      <alignment/>
    </xf>
    <xf numFmtId="0" fontId="13" fillId="2" borderId="37" xfId="0" applyFont="1" applyFill="1" applyBorder="1" applyAlignment="1">
      <alignment/>
    </xf>
    <xf numFmtId="0" fontId="0" fillId="0" borderId="38" xfId="0" applyNumberFormat="1" applyFont="1" applyBorder="1" applyAlignment="1">
      <alignment wrapText="1"/>
    </xf>
    <xf numFmtId="0" fontId="0" fillId="0" borderId="39" xfId="0" applyFont="1" applyBorder="1" applyAlignment="1">
      <alignment/>
    </xf>
    <xf numFmtId="0" fontId="5" fillId="0" borderId="39" xfId="0" applyFont="1" applyBorder="1" applyAlignment="1">
      <alignment wrapText="1"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0" fillId="0" borderId="41" xfId="0" applyNumberFormat="1" applyFont="1" applyBorder="1" applyAlignment="1">
      <alignment wrapText="1"/>
    </xf>
    <xf numFmtId="0" fontId="0" fillId="0" borderId="42" xfId="0" applyFont="1" applyBorder="1" applyAlignment="1">
      <alignment/>
    </xf>
    <xf numFmtId="0" fontId="5" fillId="0" borderId="42" xfId="0" applyFont="1" applyBorder="1" applyAlignment="1">
      <alignment wrapText="1"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" fillId="0" borderId="41" xfId="0" applyNumberFormat="1" applyFont="1" applyBorder="1" applyAlignment="1">
      <alignment wrapText="1"/>
    </xf>
    <xf numFmtId="0" fontId="1" fillId="0" borderId="42" xfId="0" applyFont="1" applyBorder="1" applyAlignment="1">
      <alignment/>
    </xf>
    <xf numFmtId="0" fontId="14" fillId="0" borderId="42" xfId="0" applyFont="1" applyBorder="1" applyAlignment="1">
      <alignment wrapText="1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4" fillId="5" borderId="44" xfId="0" applyNumberFormat="1" applyFont="1" applyFill="1" applyBorder="1" applyAlignment="1">
      <alignment wrapText="1"/>
    </xf>
    <xf numFmtId="0" fontId="14" fillId="5" borderId="45" xfId="0" applyFont="1" applyFill="1" applyBorder="1" applyAlignment="1">
      <alignment/>
    </xf>
    <xf numFmtId="0" fontId="14" fillId="5" borderId="45" xfId="0" applyFont="1" applyFill="1" applyBorder="1" applyAlignment="1">
      <alignment wrapText="1"/>
    </xf>
    <xf numFmtId="0" fontId="0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2" fontId="12" fillId="0" borderId="26" xfId="0" applyNumberFormat="1" applyFont="1" applyBorder="1" applyAlignment="1">
      <alignment/>
    </xf>
    <xf numFmtId="0" fontId="0" fillId="0" borderId="5" xfId="0" applyNumberFormat="1" applyFont="1" applyBorder="1" applyAlignment="1">
      <alignment horizontal="right" wrapText="1"/>
    </xf>
    <xf numFmtId="0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/>
    </xf>
    <xf numFmtId="0" fontId="14" fillId="0" borderId="6" xfId="0" applyFont="1" applyBorder="1" applyAlignment="1">
      <alignment wrapText="1"/>
    </xf>
    <xf numFmtId="2" fontId="13" fillId="0" borderId="6" xfId="0" applyNumberFormat="1" applyFont="1" applyBorder="1" applyAlignment="1">
      <alignment/>
    </xf>
    <xf numFmtId="2" fontId="13" fillId="0" borderId="26" xfId="0" applyNumberFormat="1" applyFont="1" applyBorder="1" applyAlignment="1">
      <alignment/>
    </xf>
    <xf numFmtId="0" fontId="14" fillId="0" borderId="5" xfId="0" applyNumberFormat="1" applyFont="1" applyBorder="1" applyAlignment="1">
      <alignment horizontal="center" wrapText="1"/>
    </xf>
    <xf numFmtId="0" fontId="12" fillId="0" borderId="26" xfId="0" applyFont="1" applyBorder="1" applyAlignment="1">
      <alignment/>
    </xf>
    <xf numFmtId="0" fontId="13" fillId="0" borderId="6" xfId="0" applyFont="1" applyBorder="1" applyAlignment="1">
      <alignment/>
    </xf>
    <xf numFmtId="0" fontId="0" fillId="0" borderId="7" xfId="0" applyNumberFormat="1" applyFont="1" applyBorder="1" applyAlignment="1">
      <alignment wrapText="1"/>
    </xf>
    <xf numFmtId="0" fontId="0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46" xfId="0" applyFont="1" applyBorder="1" applyAlignment="1">
      <alignment/>
    </xf>
    <xf numFmtId="0" fontId="14" fillId="0" borderId="47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0" fontId="5" fillId="0" borderId="33" xfId="0" applyFont="1" applyBorder="1" applyAlignment="1">
      <alignment wrapText="1"/>
    </xf>
    <xf numFmtId="0" fontId="12" fillId="0" borderId="33" xfId="0" applyFont="1" applyBorder="1" applyAlignment="1">
      <alignment/>
    </xf>
    <xf numFmtId="0" fontId="12" fillId="0" borderId="11" xfId="0" applyFont="1" applyBorder="1" applyAlignment="1">
      <alignment/>
    </xf>
    <xf numFmtId="2" fontId="14" fillId="5" borderId="48" xfId="0" applyNumberFormat="1" applyFont="1" applyFill="1" applyBorder="1" applyAlignment="1">
      <alignment/>
    </xf>
    <xf numFmtId="0" fontId="19" fillId="0" borderId="5" xfId="0" applyNumberFormat="1" applyFont="1" applyBorder="1" applyAlignment="1">
      <alignment wrapText="1"/>
    </xf>
    <xf numFmtId="0" fontId="19" fillId="0" borderId="6" xfId="0" applyFont="1" applyBorder="1" applyAlignment="1">
      <alignment/>
    </xf>
    <xf numFmtId="0" fontId="20" fillId="0" borderId="6" xfId="0" applyFont="1" applyBorder="1" applyAlignment="1">
      <alignment wrapText="1"/>
    </xf>
    <xf numFmtId="2" fontId="21" fillId="0" borderId="6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/>
    </xf>
    <xf numFmtId="0" fontId="13" fillId="0" borderId="6" xfId="0" applyNumberFormat="1" applyFont="1" applyFill="1" applyBorder="1" applyAlignment="1">
      <alignment horizontal="right" wrapText="1"/>
    </xf>
    <xf numFmtId="2" fontId="13" fillId="0" borderId="6" xfId="0" applyNumberFormat="1" applyFont="1" applyFill="1" applyBorder="1" applyAlignment="1">
      <alignment/>
    </xf>
    <xf numFmtId="2" fontId="13" fillId="0" borderId="26" xfId="0" applyNumberFormat="1" applyFont="1" applyFill="1" applyBorder="1" applyAlignment="1">
      <alignment/>
    </xf>
    <xf numFmtId="0" fontId="13" fillId="0" borderId="22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6" fillId="0" borderId="51" xfId="0" applyNumberFormat="1" applyFont="1" applyBorder="1" applyAlignment="1">
      <alignment horizontal="center" wrapText="1"/>
    </xf>
    <xf numFmtId="0" fontId="16" fillId="0" borderId="52" xfId="0" applyFont="1" applyBorder="1" applyAlignment="1">
      <alignment/>
    </xf>
    <xf numFmtId="0" fontId="16" fillId="0" borderId="53" xfId="0" applyFont="1" applyBorder="1" applyAlignment="1">
      <alignment/>
    </xf>
    <xf numFmtId="0" fontId="10" fillId="0" borderId="54" xfId="0" applyNumberFormat="1" applyFont="1" applyBorder="1" applyAlignment="1">
      <alignment horizontal="center" wrapText="1"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49" xfId="0" applyNumberFormat="1" applyFont="1" applyBorder="1" applyAlignment="1">
      <alignment horizontal="center" wrapText="1"/>
    </xf>
    <xf numFmtId="0" fontId="15" fillId="0" borderId="57" xfId="0" applyFont="1" applyBorder="1" applyAlignment="1">
      <alignment/>
    </xf>
    <xf numFmtId="0" fontId="15" fillId="0" borderId="50" xfId="0" applyFont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70" fontId="0" fillId="0" borderId="32" xfId="17" applyFont="1" applyBorder="1" applyAlignment="1">
      <alignment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workbookViewId="0" topLeftCell="A203">
      <selection activeCell="B262" sqref="B262"/>
    </sheetView>
  </sheetViews>
  <sheetFormatPr defaultColWidth="9.140625" defaultRowHeight="12.75"/>
  <cols>
    <col min="1" max="1" width="5.28125" style="10" customWidth="1"/>
    <col min="2" max="2" width="8.140625" style="5" customWidth="1"/>
    <col min="3" max="3" width="8.00390625" style="5" customWidth="1"/>
    <col min="4" max="4" width="45.421875" style="8" customWidth="1"/>
    <col min="5" max="5" width="11.8515625" style="3" customWidth="1"/>
    <col min="6" max="6" width="12.57421875" style="100" customWidth="1"/>
    <col min="7" max="7" width="11.140625" style="3" customWidth="1"/>
    <col min="8" max="8" width="12.57421875" style="15" bestFit="1" customWidth="1"/>
    <col min="9" max="9" width="12.00390625" style="15" customWidth="1"/>
    <col min="10" max="10" width="12.8515625" style="15" customWidth="1"/>
    <col min="11" max="11" width="12.7109375" style="105" customWidth="1"/>
  </cols>
  <sheetData>
    <row r="1" spans="1:7" ht="27.75">
      <c r="A1" s="216" t="s">
        <v>88</v>
      </c>
      <c r="B1" s="217"/>
      <c r="C1" s="217"/>
      <c r="D1" s="217"/>
      <c r="E1" s="217"/>
      <c r="F1" s="217"/>
      <c r="G1" s="217"/>
    </row>
    <row r="2" spans="1:7" ht="30">
      <c r="A2" s="218" t="s">
        <v>136</v>
      </c>
      <c r="B2" s="219"/>
      <c r="C2" s="219"/>
      <c r="D2" s="219"/>
      <c r="E2" s="219"/>
      <c r="F2" s="219"/>
      <c r="G2" s="219"/>
    </row>
    <row r="3" spans="1:7" ht="30">
      <c r="A3" s="6"/>
      <c r="B3" s="7"/>
      <c r="C3" s="7"/>
      <c r="D3" s="7"/>
      <c r="E3" s="7"/>
      <c r="F3" s="7"/>
      <c r="G3" s="7"/>
    </row>
    <row r="4" spans="1:6" ht="20.25">
      <c r="A4" s="220" t="s">
        <v>5</v>
      </c>
      <c r="B4" s="221"/>
      <c r="C4" s="221"/>
      <c r="D4" s="221"/>
      <c r="E4" s="1"/>
      <c r="F4" s="88"/>
    </row>
    <row r="5" spans="1:6" ht="15.75" thickBot="1">
      <c r="A5" s="9"/>
      <c r="B5" s="4"/>
      <c r="C5" s="4"/>
      <c r="D5" s="9"/>
      <c r="E5" s="2"/>
      <c r="F5" s="89"/>
    </row>
    <row r="6" spans="1:11" ht="14.25" thickBot="1" thickTop="1">
      <c r="A6" s="13" t="s">
        <v>93</v>
      </c>
      <c r="B6" s="14" t="s">
        <v>4</v>
      </c>
      <c r="C6" s="14"/>
      <c r="D6" s="13" t="s">
        <v>2</v>
      </c>
      <c r="E6" s="206" t="s">
        <v>89</v>
      </c>
      <c r="F6" s="207"/>
      <c r="G6" s="208" t="s">
        <v>92</v>
      </c>
      <c r="H6" s="209"/>
      <c r="I6" s="203" t="s">
        <v>99</v>
      </c>
      <c r="J6" s="203"/>
      <c r="K6" s="110" t="s">
        <v>96</v>
      </c>
    </row>
    <row r="7" spans="1:11" ht="14.25" thickBot="1" thickTop="1">
      <c r="A7" s="86"/>
      <c r="B7" s="87"/>
      <c r="C7" s="87"/>
      <c r="D7" s="86"/>
      <c r="E7" s="106"/>
      <c r="F7" s="107"/>
      <c r="G7" s="103"/>
      <c r="H7" s="104"/>
      <c r="I7" s="204" t="s">
        <v>100</v>
      </c>
      <c r="J7" s="205"/>
      <c r="K7" s="110" t="s">
        <v>97</v>
      </c>
    </row>
    <row r="8" spans="1:11" ht="24.75" customHeight="1" thickBot="1" thickTop="1">
      <c r="A8" s="16"/>
      <c r="B8" s="17"/>
      <c r="C8" s="17"/>
      <c r="D8" s="109"/>
      <c r="E8" s="108" t="s">
        <v>91</v>
      </c>
      <c r="F8" s="16" t="s">
        <v>90</v>
      </c>
      <c r="G8" s="101" t="s">
        <v>91</v>
      </c>
      <c r="H8" s="102" t="s">
        <v>90</v>
      </c>
      <c r="I8" s="102" t="s">
        <v>101</v>
      </c>
      <c r="J8" s="102" t="s">
        <v>90</v>
      </c>
      <c r="K8" s="110" t="s">
        <v>98</v>
      </c>
    </row>
    <row r="9" spans="1:11" ht="24.75" customHeight="1" thickTop="1">
      <c r="A9" s="18">
        <v>1</v>
      </c>
      <c r="B9" s="19"/>
      <c r="C9" s="19"/>
      <c r="D9" s="20" t="s">
        <v>9</v>
      </c>
      <c r="E9" s="19"/>
      <c r="F9" s="90"/>
      <c r="G9" s="122"/>
      <c r="H9" s="112"/>
      <c r="I9" s="112"/>
      <c r="J9" s="112"/>
      <c r="K9" s="113"/>
    </row>
    <row r="10" spans="1:11" ht="24.75" customHeight="1">
      <c r="A10" s="21"/>
      <c r="B10" s="22">
        <v>1</v>
      </c>
      <c r="C10" s="22"/>
      <c r="D10" s="23" t="s">
        <v>6</v>
      </c>
      <c r="E10" s="24">
        <v>451902.98</v>
      </c>
      <c r="F10" s="91">
        <v>1893770.31</v>
      </c>
      <c r="G10" s="76">
        <v>147033.82</v>
      </c>
      <c r="H10" s="64">
        <v>993087.13</v>
      </c>
      <c r="I10" s="64">
        <v>304869.16</v>
      </c>
      <c r="J10" s="64">
        <v>900984.26</v>
      </c>
      <c r="K10" s="114">
        <f>SUM((G10+H10+I10+J10)-(E10+F10))</f>
        <v>301.0800000000745</v>
      </c>
    </row>
    <row r="11" spans="1:11" ht="24.75" customHeight="1">
      <c r="A11" s="21"/>
      <c r="B11" s="22">
        <v>2</v>
      </c>
      <c r="C11" s="22"/>
      <c r="D11" s="23" t="s">
        <v>7</v>
      </c>
      <c r="E11" s="24">
        <v>901333.66</v>
      </c>
      <c r="F11" s="91">
        <v>535620</v>
      </c>
      <c r="G11" s="76">
        <v>517294.25</v>
      </c>
      <c r="H11" s="64">
        <v>3091.84</v>
      </c>
      <c r="I11" s="64">
        <v>384039.41</v>
      </c>
      <c r="J11" s="64">
        <v>532420.7</v>
      </c>
      <c r="K11" s="114">
        <f>SUM((G11+H11+I11+J11)-(E11+F11))</f>
        <v>-107.46000000019558</v>
      </c>
    </row>
    <row r="12" spans="1:11" ht="24.75" customHeight="1">
      <c r="A12" s="21"/>
      <c r="B12" s="22">
        <v>3</v>
      </c>
      <c r="C12" s="22"/>
      <c r="D12" s="23" t="s">
        <v>8</v>
      </c>
      <c r="E12" s="24">
        <v>93221.4</v>
      </c>
      <c r="F12" s="91">
        <v>57822.32</v>
      </c>
      <c r="G12" s="76">
        <v>51626.5</v>
      </c>
      <c r="H12" s="64">
        <v>3382.49</v>
      </c>
      <c r="I12" s="64">
        <v>41594.9</v>
      </c>
      <c r="J12" s="64">
        <v>54439.83</v>
      </c>
      <c r="K12" s="114">
        <f>SUM((G12+H12+I12+J12)-(E12+F12))</f>
        <v>0</v>
      </c>
    </row>
    <row r="13" spans="1:11" ht="24.75" customHeight="1" thickBot="1">
      <c r="A13" s="25"/>
      <c r="B13" s="26"/>
      <c r="C13" s="26"/>
      <c r="D13" s="116" t="s">
        <v>0</v>
      </c>
      <c r="E13" s="117">
        <f aca="true" t="shared" si="0" ref="E13:J13">SUM(E10:E12)</f>
        <v>1446458.04</v>
      </c>
      <c r="F13" s="27">
        <f t="shared" si="0"/>
        <v>2487212.63</v>
      </c>
      <c r="G13" s="121">
        <f t="shared" si="0"/>
        <v>715954.5700000001</v>
      </c>
      <c r="H13" s="117">
        <f t="shared" si="0"/>
        <v>999561.46</v>
      </c>
      <c r="I13" s="117">
        <f t="shared" si="0"/>
        <v>730503.47</v>
      </c>
      <c r="J13" s="117">
        <f t="shared" si="0"/>
        <v>1487844.79</v>
      </c>
      <c r="K13" s="118">
        <f>SUM((G13+H13+I13+J13)-(E13+F13))</f>
        <v>193.62000000011176</v>
      </c>
    </row>
    <row r="14" spans="1:11" ht="24.75" customHeight="1" thickBot="1">
      <c r="A14" s="28"/>
      <c r="B14" s="29"/>
      <c r="C14" s="29"/>
      <c r="D14" s="30"/>
      <c r="E14" s="31"/>
      <c r="F14" s="92"/>
      <c r="G14" s="32"/>
      <c r="H14" s="32"/>
      <c r="I14" s="32"/>
      <c r="J14" s="32"/>
      <c r="K14" s="111"/>
    </row>
    <row r="15" spans="1:11" ht="51.75" customHeight="1">
      <c r="A15" s="33">
        <v>2</v>
      </c>
      <c r="B15" s="34"/>
      <c r="C15" s="34"/>
      <c r="D15" s="35" t="s">
        <v>10</v>
      </c>
      <c r="E15" s="36"/>
      <c r="F15" s="93"/>
      <c r="G15" s="120"/>
      <c r="H15" s="62"/>
      <c r="I15" s="62"/>
      <c r="J15" s="62"/>
      <c r="K15" s="115"/>
    </row>
    <row r="16" spans="1:11" ht="24.75" customHeight="1">
      <c r="A16" s="21"/>
      <c r="B16" s="22">
        <v>1</v>
      </c>
      <c r="C16" s="22"/>
      <c r="D16" s="23" t="s">
        <v>11</v>
      </c>
      <c r="E16" s="24">
        <v>22981.92</v>
      </c>
      <c r="F16" s="91">
        <v>1345528</v>
      </c>
      <c r="G16" s="76">
        <v>21436.16</v>
      </c>
      <c r="H16" s="64">
        <v>1241373.2</v>
      </c>
      <c r="I16" s="64">
        <v>0</v>
      </c>
      <c r="J16" s="64">
        <v>104153.29</v>
      </c>
      <c r="K16" s="114">
        <f>SUM((G16+H16+I16+J16)-(E16+F16))</f>
        <v>-1547.2700000000186</v>
      </c>
    </row>
    <row r="17" spans="1:11" ht="24.75" customHeight="1">
      <c r="A17" s="21"/>
      <c r="B17" s="22">
        <v>2</v>
      </c>
      <c r="C17" s="22"/>
      <c r="D17" s="23" t="s">
        <v>12</v>
      </c>
      <c r="E17" s="24">
        <v>0</v>
      </c>
      <c r="F17" s="91">
        <v>10919</v>
      </c>
      <c r="G17" s="76">
        <v>0</v>
      </c>
      <c r="H17" s="64">
        <v>0</v>
      </c>
      <c r="I17" s="64">
        <v>0</v>
      </c>
      <c r="J17" s="64">
        <v>10919</v>
      </c>
      <c r="K17" s="114">
        <f>SUM((G17+H17+I17+J17)-(E17+F17))</f>
        <v>0</v>
      </c>
    </row>
    <row r="18" spans="1:11" ht="36" customHeight="1">
      <c r="A18" s="21"/>
      <c r="B18" s="22">
        <v>3</v>
      </c>
      <c r="C18" s="22"/>
      <c r="D18" s="23" t="s">
        <v>13</v>
      </c>
      <c r="E18" s="24">
        <v>118755.28</v>
      </c>
      <c r="F18" s="91">
        <v>266731</v>
      </c>
      <c r="G18" s="76">
        <v>39502.73</v>
      </c>
      <c r="H18" s="64">
        <v>209557.54</v>
      </c>
      <c r="I18" s="64">
        <v>75383.42</v>
      </c>
      <c r="J18" s="64">
        <v>39334</v>
      </c>
      <c r="K18" s="114">
        <f>SUM((G18+H18+I18+J18)-(E18+F18))</f>
        <v>-21708.590000000026</v>
      </c>
    </row>
    <row r="19" spans="1:11" ht="34.5" customHeight="1">
      <c r="A19" s="21"/>
      <c r="B19" s="22">
        <v>5</v>
      </c>
      <c r="C19" s="22"/>
      <c r="D19" s="23" t="s">
        <v>14</v>
      </c>
      <c r="E19" s="24">
        <v>31255.52</v>
      </c>
      <c r="F19" s="91">
        <v>23861.87</v>
      </c>
      <c r="G19" s="76">
        <v>11677.37</v>
      </c>
      <c r="H19" s="64">
        <v>14034.59</v>
      </c>
      <c r="I19" s="64">
        <v>0</v>
      </c>
      <c r="J19" s="64">
        <v>9827.28</v>
      </c>
      <c r="K19" s="114">
        <f>SUM((G19+H19+I19+J19)-(E19+F19))</f>
        <v>-19578.15</v>
      </c>
    </row>
    <row r="20" spans="1:11" ht="24.75" customHeight="1" thickBot="1">
      <c r="A20" s="25"/>
      <c r="B20" s="38"/>
      <c r="C20" s="38"/>
      <c r="D20" s="116" t="s">
        <v>1</v>
      </c>
      <c r="E20" s="117">
        <f aca="true" t="shared" si="1" ref="E20:J20">SUM(E16:E19)</f>
        <v>172992.72</v>
      </c>
      <c r="F20" s="27">
        <f t="shared" si="1"/>
        <v>1647039.87</v>
      </c>
      <c r="G20" s="121">
        <f t="shared" si="1"/>
        <v>72616.26</v>
      </c>
      <c r="H20" s="117">
        <f t="shared" si="1"/>
        <v>1464965.33</v>
      </c>
      <c r="I20" s="117">
        <f t="shared" si="1"/>
        <v>75383.42</v>
      </c>
      <c r="J20" s="117">
        <f t="shared" si="1"/>
        <v>164233.56999999998</v>
      </c>
      <c r="K20" s="118">
        <f>SUM((G20+H20+I20+J20)-(E20+F20))</f>
        <v>-42834.01000000001</v>
      </c>
    </row>
    <row r="21" spans="1:11" ht="24.75" customHeight="1" thickBot="1">
      <c r="A21" s="28"/>
      <c r="B21" s="39"/>
      <c r="C21" s="39"/>
      <c r="D21" s="40"/>
      <c r="E21" s="31"/>
      <c r="F21" s="92"/>
      <c r="G21" s="32"/>
      <c r="H21" s="32"/>
      <c r="I21" s="32"/>
      <c r="J21" s="32"/>
      <c r="K21" s="111"/>
    </row>
    <row r="22" spans="1:11" ht="24.75" customHeight="1">
      <c r="A22" s="33">
        <v>3</v>
      </c>
      <c r="B22" s="34"/>
      <c r="C22" s="34"/>
      <c r="D22" s="35" t="s">
        <v>15</v>
      </c>
      <c r="E22" s="36"/>
      <c r="F22" s="93"/>
      <c r="G22" s="120"/>
      <c r="H22" s="62"/>
      <c r="I22" s="62"/>
      <c r="J22" s="62"/>
      <c r="K22" s="115"/>
    </row>
    <row r="23" spans="1:11" ht="24.75" customHeight="1">
      <c r="A23" s="21"/>
      <c r="B23" s="22">
        <v>1</v>
      </c>
      <c r="C23" s="22"/>
      <c r="D23" s="23" t="s">
        <v>16</v>
      </c>
      <c r="E23" s="24">
        <v>379437.5</v>
      </c>
      <c r="F23" s="91">
        <v>217320.13</v>
      </c>
      <c r="G23" s="76">
        <v>39396.41</v>
      </c>
      <c r="H23" s="64">
        <v>148865.86</v>
      </c>
      <c r="I23" s="64">
        <v>298876.31</v>
      </c>
      <c r="J23" s="64">
        <v>65967.03</v>
      </c>
      <c r="K23" s="114">
        <f>SUM((G23+H23+I23+J23)-(E23+F23))</f>
        <v>-43652.02000000002</v>
      </c>
    </row>
    <row r="24" spans="1:11" ht="24.75" customHeight="1">
      <c r="A24" s="21"/>
      <c r="B24" s="22">
        <v>2</v>
      </c>
      <c r="C24" s="22"/>
      <c r="D24" s="23" t="s">
        <v>17</v>
      </c>
      <c r="E24" s="24">
        <v>34827.19</v>
      </c>
      <c r="F24" s="91">
        <v>98878.82</v>
      </c>
      <c r="G24" s="76">
        <v>5098.53</v>
      </c>
      <c r="H24" s="64">
        <v>50322.47</v>
      </c>
      <c r="I24" s="64">
        <v>29328.66</v>
      </c>
      <c r="J24" s="64">
        <v>48556.35</v>
      </c>
      <c r="K24" s="114">
        <f>SUM((G24+H24+I24+J24)-(E24+F24))</f>
        <v>-400</v>
      </c>
    </row>
    <row r="25" spans="1:11" ht="24.75" customHeight="1">
      <c r="A25" s="21"/>
      <c r="B25" s="22">
        <v>3</v>
      </c>
      <c r="C25" s="22"/>
      <c r="D25" s="23" t="s">
        <v>3</v>
      </c>
      <c r="E25" s="24">
        <v>132.72</v>
      </c>
      <c r="F25" s="91">
        <v>27000</v>
      </c>
      <c r="G25" s="76">
        <v>132.72</v>
      </c>
      <c r="H25" s="64">
        <v>57622.56</v>
      </c>
      <c r="I25" s="64">
        <v>0</v>
      </c>
      <c r="J25" s="64">
        <v>80.4</v>
      </c>
      <c r="K25" s="114">
        <f>SUM((G25+H25+I25+J25)-(E25+F25))</f>
        <v>30702.96</v>
      </c>
    </row>
    <row r="26" spans="1:11" ht="24.75" customHeight="1">
      <c r="A26" s="21"/>
      <c r="B26" s="22">
        <v>5</v>
      </c>
      <c r="C26" s="22"/>
      <c r="D26" s="23" t="s">
        <v>18</v>
      </c>
      <c r="E26" s="24">
        <v>256495.89</v>
      </c>
      <c r="F26" s="91">
        <v>160961</v>
      </c>
      <c r="G26" s="76">
        <v>248267.35</v>
      </c>
      <c r="H26" s="64">
        <v>51686.46</v>
      </c>
      <c r="I26" s="64">
        <v>7200</v>
      </c>
      <c r="J26" s="64">
        <v>107598.54</v>
      </c>
      <c r="K26" s="114">
        <f>SUM((G26+H26+I26+J26)-(E26+F26))</f>
        <v>-2704.5400000000373</v>
      </c>
    </row>
    <row r="27" spans="1:11" ht="24.75" customHeight="1" thickBot="1">
      <c r="A27" s="25"/>
      <c r="B27" s="26"/>
      <c r="C27" s="26"/>
      <c r="D27" s="116" t="s">
        <v>1</v>
      </c>
      <c r="E27" s="117">
        <f aca="true" t="shared" si="2" ref="E27:J27">SUM(E23:E26)</f>
        <v>670893.3</v>
      </c>
      <c r="F27" s="117">
        <f t="shared" si="2"/>
        <v>504159.95</v>
      </c>
      <c r="G27" s="121">
        <f t="shared" si="2"/>
        <v>292895.01</v>
      </c>
      <c r="H27" s="117">
        <f t="shared" si="2"/>
        <v>308497.35</v>
      </c>
      <c r="I27" s="117">
        <f t="shared" si="2"/>
        <v>335404.97</v>
      </c>
      <c r="J27" s="117">
        <f t="shared" si="2"/>
        <v>222202.32</v>
      </c>
      <c r="K27" s="118">
        <f>SUM((G27+H27+I27+J27)-(E27+F27))</f>
        <v>-16053.600000000093</v>
      </c>
    </row>
    <row r="28" spans="1:11" ht="24.75" customHeight="1" thickBot="1">
      <c r="A28" s="28"/>
      <c r="B28" s="29"/>
      <c r="C28" s="29"/>
      <c r="D28" s="30"/>
      <c r="E28" s="31"/>
      <c r="F28" s="92"/>
      <c r="G28" s="32"/>
      <c r="H28" s="32"/>
      <c r="I28" s="32"/>
      <c r="J28" s="32"/>
      <c r="K28" s="111"/>
    </row>
    <row r="29" spans="1:11" ht="65.25" customHeight="1">
      <c r="A29" s="33">
        <v>4</v>
      </c>
      <c r="B29" s="34"/>
      <c r="C29" s="34"/>
      <c r="D29" s="35" t="s">
        <v>19</v>
      </c>
      <c r="E29" s="36"/>
      <c r="F29" s="93"/>
      <c r="G29" s="120"/>
      <c r="H29" s="62"/>
      <c r="I29" s="62"/>
      <c r="J29" s="62"/>
      <c r="K29" s="115"/>
    </row>
    <row r="30" spans="1:11" ht="24.75" customHeight="1">
      <c r="A30" s="21"/>
      <c r="B30" s="22">
        <v>1</v>
      </c>
      <c r="C30" s="22"/>
      <c r="D30" s="23" t="s">
        <v>20</v>
      </c>
      <c r="E30" s="24">
        <v>122706.89</v>
      </c>
      <c r="F30" s="91">
        <v>263000</v>
      </c>
      <c r="G30" s="76">
        <v>17463.46</v>
      </c>
      <c r="H30" s="64">
        <v>0</v>
      </c>
      <c r="I30" s="64">
        <v>105243.43</v>
      </c>
      <c r="J30" s="64">
        <v>261000</v>
      </c>
      <c r="K30" s="114">
        <f aca="true" t="shared" si="3" ref="K30:K35">SUM((G30+H30+I30+J30)-(E30+F30))</f>
        <v>-2000</v>
      </c>
    </row>
    <row r="31" spans="1:11" ht="24.75" customHeight="1">
      <c r="A31" s="21"/>
      <c r="B31" s="22">
        <v>2</v>
      </c>
      <c r="C31" s="22"/>
      <c r="D31" s="23" t="s">
        <v>21</v>
      </c>
      <c r="E31" s="24">
        <v>293996.91</v>
      </c>
      <c r="F31" s="91">
        <v>934</v>
      </c>
      <c r="G31" s="76">
        <v>152358.11</v>
      </c>
      <c r="H31" s="64">
        <v>933.64</v>
      </c>
      <c r="I31" s="64">
        <v>141638.44</v>
      </c>
      <c r="J31" s="64">
        <v>0</v>
      </c>
      <c r="K31" s="114">
        <f t="shared" si="3"/>
        <v>-0.7199999999720603</v>
      </c>
    </row>
    <row r="32" spans="1:11" ht="24.75" customHeight="1">
      <c r="A32" s="21"/>
      <c r="B32" s="22">
        <v>3</v>
      </c>
      <c r="C32" s="22"/>
      <c r="D32" s="23" t="s">
        <v>22</v>
      </c>
      <c r="E32" s="24">
        <v>10399926.05</v>
      </c>
      <c r="F32" s="91">
        <v>5332000</v>
      </c>
      <c r="G32" s="76">
        <v>5644608.29</v>
      </c>
      <c r="H32" s="64">
        <v>70601.44</v>
      </c>
      <c r="I32" s="64">
        <v>4645655.55</v>
      </c>
      <c r="J32" s="64">
        <v>5024004.98</v>
      </c>
      <c r="K32" s="114">
        <f t="shared" si="3"/>
        <v>-347055.7899999991</v>
      </c>
    </row>
    <row r="33" spans="1:11" ht="33" customHeight="1">
      <c r="A33" s="21"/>
      <c r="B33" s="22">
        <v>4</v>
      </c>
      <c r="C33" s="22"/>
      <c r="D33" s="23" t="s">
        <v>23</v>
      </c>
      <c r="E33" s="24">
        <v>60100</v>
      </c>
      <c r="F33" s="91">
        <v>0</v>
      </c>
      <c r="G33" s="76">
        <v>0</v>
      </c>
      <c r="H33" s="64">
        <v>0</v>
      </c>
      <c r="I33" s="64">
        <v>60100</v>
      </c>
      <c r="J33" s="64">
        <v>0</v>
      </c>
      <c r="K33" s="114">
        <f t="shared" si="3"/>
        <v>0</v>
      </c>
    </row>
    <row r="34" spans="1:11" ht="24.75" customHeight="1">
      <c r="A34" s="21"/>
      <c r="B34" s="22">
        <v>5</v>
      </c>
      <c r="C34" s="22"/>
      <c r="D34" s="23" t="s">
        <v>24</v>
      </c>
      <c r="E34" s="24">
        <v>281348.87</v>
      </c>
      <c r="F34" s="91">
        <v>213000</v>
      </c>
      <c r="G34" s="76">
        <v>82591.39</v>
      </c>
      <c r="H34" s="64">
        <v>203905.73</v>
      </c>
      <c r="I34" s="64">
        <v>198757.48</v>
      </c>
      <c r="J34" s="64">
        <v>13000</v>
      </c>
      <c r="K34" s="114">
        <f t="shared" si="3"/>
        <v>3905.7299999999814</v>
      </c>
    </row>
    <row r="35" spans="1:11" ht="24.75" customHeight="1" thickBot="1">
      <c r="A35" s="25"/>
      <c r="B35" s="26"/>
      <c r="C35" s="26"/>
      <c r="D35" s="116" t="s">
        <v>1</v>
      </c>
      <c r="E35" s="117">
        <f aca="true" t="shared" si="4" ref="E35:J35">SUM(E30:E34)</f>
        <v>11158078.72</v>
      </c>
      <c r="F35" s="117">
        <f t="shared" si="4"/>
        <v>5808934</v>
      </c>
      <c r="G35" s="121">
        <f t="shared" si="4"/>
        <v>5897021.25</v>
      </c>
      <c r="H35" s="117">
        <f t="shared" si="4"/>
        <v>275440.81</v>
      </c>
      <c r="I35" s="117">
        <f t="shared" si="4"/>
        <v>5151394.9</v>
      </c>
      <c r="J35" s="117">
        <f t="shared" si="4"/>
        <v>5298004.98</v>
      </c>
      <c r="K35" s="118">
        <f t="shared" si="3"/>
        <v>-345150.77999999747</v>
      </c>
    </row>
    <row r="36" spans="1:11" ht="24.75" customHeight="1" thickBot="1">
      <c r="A36" s="28"/>
      <c r="B36" s="29"/>
      <c r="C36" s="29"/>
      <c r="D36" s="30"/>
      <c r="E36" s="31"/>
      <c r="F36" s="92"/>
      <c r="G36" s="32"/>
      <c r="H36" s="32"/>
      <c r="I36" s="32"/>
      <c r="J36" s="32"/>
      <c r="K36" s="111"/>
    </row>
    <row r="37" spans="1:11" ht="35.25" customHeight="1">
      <c r="A37" s="33">
        <v>5</v>
      </c>
      <c r="B37" s="34"/>
      <c r="C37" s="34"/>
      <c r="D37" s="35" t="s">
        <v>25</v>
      </c>
      <c r="E37" s="36"/>
      <c r="F37" s="93"/>
      <c r="G37" s="120"/>
      <c r="H37" s="62"/>
      <c r="I37" s="62"/>
      <c r="J37" s="62"/>
      <c r="K37" s="115"/>
    </row>
    <row r="38" spans="1:11" ht="24.75" customHeight="1">
      <c r="A38" s="21"/>
      <c r="B38" s="22">
        <v>1</v>
      </c>
      <c r="C38" s="22"/>
      <c r="D38" s="23" t="s">
        <v>26</v>
      </c>
      <c r="E38" s="24">
        <v>0</v>
      </c>
      <c r="F38" s="91">
        <v>1038240</v>
      </c>
      <c r="G38" s="76">
        <v>0</v>
      </c>
      <c r="H38" s="64">
        <v>0</v>
      </c>
      <c r="I38" s="64">
        <v>0</v>
      </c>
      <c r="J38" s="64">
        <v>0</v>
      </c>
      <c r="K38" s="114">
        <f>SUM((G38+H38+I38+J38)-(E38+F38))</f>
        <v>-1038240</v>
      </c>
    </row>
    <row r="39" spans="1:11" ht="24.75" customHeight="1">
      <c r="A39" s="21"/>
      <c r="B39" s="22">
        <v>2</v>
      </c>
      <c r="C39" s="22"/>
      <c r="D39" s="23" t="s">
        <v>27</v>
      </c>
      <c r="E39" s="24">
        <v>1600322.84</v>
      </c>
      <c r="F39" s="91">
        <v>516000</v>
      </c>
      <c r="G39" s="76">
        <v>619461.6</v>
      </c>
      <c r="H39" s="64">
        <v>0</v>
      </c>
      <c r="I39" s="64">
        <v>941331.14</v>
      </c>
      <c r="J39" s="64">
        <v>355000</v>
      </c>
      <c r="K39" s="114">
        <f>SUM((G39+H39+I39+J39)-(E39+F39))</f>
        <v>-200530.09999999986</v>
      </c>
    </row>
    <row r="40" spans="1:11" ht="24.75" customHeight="1" thickBot="1">
      <c r="A40" s="25"/>
      <c r="B40" s="26"/>
      <c r="C40" s="26"/>
      <c r="D40" s="116" t="s">
        <v>1</v>
      </c>
      <c r="E40" s="117">
        <f aca="true" t="shared" si="5" ref="E40:J40">SUM(E38:E39)</f>
        <v>1600322.84</v>
      </c>
      <c r="F40" s="117">
        <f t="shared" si="5"/>
        <v>1554240</v>
      </c>
      <c r="G40" s="121">
        <f t="shared" si="5"/>
        <v>619461.6</v>
      </c>
      <c r="H40" s="117">
        <f t="shared" si="5"/>
        <v>0</v>
      </c>
      <c r="I40" s="117">
        <f t="shared" si="5"/>
        <v>941331.14</v>
      </c>
      <c r="J40" s="117">
        <f t="shared" si="5"/>
        <v>355000</v>
      </c>
      <c r="K40" s="118">
        <f>SUM((G40+H40+I40+J40)-(E40+F40))</f>
        <v>-1238770.0999999999</v>
      </c>
    </row>
    <row r="41" spans="1:11" ht="24.75" customHeight="1" thickBot="1">
      <c r="A41" s="28"/>
      <c r="B41" s="29"/>
      <c r="C41" s="29"/>
      <c r="D41" s="30"/>
      <c r="E41" s="31"/>
      <c r="F41" s="92"/>
      <c r="G41" s="32"/>
      <c r="H41" s="32"/>
      <c r="I41" s="32"/>
      <c r="J41" s="32"/>
      <c r="K41" s="111"/>
    </row>
    <row r="42" spans="1:11" ht="24.75" customHeight="1">
      <c r="A42" s="33">
        <v>6</v>
      </c>
      <c r="B42" s="34"/>
      <c r="C42" s="34"/>
      <c r="D42" s="35" t="s">
        <v>28</v>
      </c>
      <c r="E42" s="36"/>
      <c r="F42" s="93"/>
      <c r="G42" s="120"/>
      <c r="H42" s="62"/>
      <c r="I42" s="62"/>
      <c r="J42" s="62"/>
      <c r="K42" s="115"/>
    </row>
    <row r="43" spans="1:11" ht="24.75" customHeight="1">
      <c r="A43" s="21"/>
      <c r="B43" s="22"/>
      <c r="C43" s="22"/>
      <c r="D43" s="23" t="s">
        <v>28</v>
      </c>
      <c r="E43" s="24">
        <v>158623.96</v>
      </c>
      <c r="F43" s="91">
        <v>1320000</v>
      </c>
      <c r="G43" s="76">
        <v>4257.13</v>
      </c>
      <c r="H43" s="64">
        <v>553952.3</v>
      </c>
      <c r="I43" s="64">
        <v>14024.1</v>
      </c>
      <c r="J43" s="64">
        <v>193125.38</v>
      </c>
      <c r="K43" s="114">
        <f>SUM((G43+H43+I43+J43)-(E43+F43))</f>
        <v>-713265.0499999999</v>
      </c>
    </row>
    <row r="44" spans="1:11" ht="24.75" customHeight="1" thickBot="1">
      <c r="A44" s="25"/>
      <c r="B44" s="26"/>
      <c r="C44" s="26"/>
      <c r="D44" s="116" t="s">
        <v>1</v>
      </c>
      <c r="E44" s="117">
        <f aca="true" t="shared" si="6" ref="E44:J44">SUM(E43)</f>
        <v>158623.96</v>
      </c>
      <c r="F44" s="117">
        <f t="shared" si="6"/>
        <v>1320000</v>
      </c>
      <c r="G44" s="117">
        <f t="shared" si="6"/>
        <v>4257.13</v>
      </c>
      <c r="H44" s="117">
        <f t="shared" si="6"/>
        <v>553952.3</v>
      </c>
      <c r="I44" s="117">
        <f t="shared" si="6"/>
        <v>14024.1</v>
      </c>
      <c r="J44" s="117">
        <f t="shared" si="6"/>
        <v>193125.38</v>
      </c>
      <c r="K44" s="118">
        <f>SUM((G44+H44+I44+J44)-(E44+F44))</f>
        <v>-713265.0499999999</v>
      </c>
    </row>
    <row r="45" spans="1:11" ht="24.75" customHeight="1">
      <c r="A45" s="28"/>
      <c r="B45" s="29"/>
      <c r="C45" s="29"/>
      <c r="D45" s="198"/>
      <c r="E45" s="199"/>
      <c r="F45" s="199"/>
      <c r="G45" s="199"/>
      <c r="H45" s="199"/>
      <c r="I45" s="199"/>
      <c r="J45" s="199"/>
      <c r="K45" s="199"/>
    </row>
    <row r="46" spans="1:11" ht="24.75" customHeight="1">
      <c r="A46" s="28"/>
      <c r="B46" s="29"/>
      <c r="C46" s="29"/>
      <c r="D46" s="200" t="s">
        <v>137</v>
      </c>
      <c r="E46" s="201"/>
      <c r="F46" s="201">
        <v>566498.04</v>
      </c>
      <c r="G46" s="201">
        <v>0</v>
      </c>
      <c r="H46" s="201">
        <v>0</v>
      </c>
      <c r="I46" s="201">
        <v>0</v>
      </c>
      <c r="J46" s="201">
        <v>0</v>
      </c>
      <c r="K46" s="202">
        <f>SUM((G46+H46+I46+J46)-(E46+F46))</f>
        <v>-566498.04</v>
      </c>
    </row>
    <row r="47" spans="1:11" ht="24.75" customHeight="1" thickBot="1">
      <c r="A47" s="28"/>
      <c r="B47" s="29"/>
      <c r="C47" s="29"/>
      <c r="D47" s="30"/>
      <c r="E47" s="31"/>
      <c r="F47" s="92"/>
      <c r="G47" s="32"/>
      <c r="H47" s="32"/>
      <c r="I47" s="32"/>
      <c r="J47" s="32"/>
      <c r="K47" s="111"/>
    </row>
    <row r="48" spans="1:11" ht="24.75" customHeight="1" thickBot="1">
      <c r="A48" s="28"/>
      <c r="B48" s="29"/>
      <c r="C48" s="29"/>
      <c r="D48" s="41" t="s">
        <v>29</v>
      </c>
      <c r="E48" s="42">
        <f>SUM(E44)+E40+E35+E27+E20+E13</f>
        <v>15207369.580000002</v>
      </c>
      <c r="F48" s="42">
        <f>SUM(F44)+F40+F35+F27+F20+F13+F46</f>
        <v>13888084.489999998</v>
      </c>
      <c r="G48" s="42">
        <f>SUM(G44)+G40+G35+G27+G20+G13</f>
        <v>7602205.82</v>
      </c>
      <c r="H48" s="42">
        <f>SUM(H44)+H40+H35+H27+H20+H13</f>
        <v>3602417.25</v>
      </c>
      <c r="I48" s="42">
        <f>SUM(I44)+I40+I35+I27+I20+I13</f>
        <v>7248042</v>
      </c>
      <c r="J48" s="42">
        <f>SUM(J44)+J40+J35+J27+J20+J13</f>
        <v>7720411.040000001</v>
      </c>
      <c r="K48" s="42">
        <f>SUM(K44)+K40+K35+K27+K20+K13+K46</f>
        <v>-2922377.959999997</v>
      </c>
    </row>
    <row r="49" spans="1:7" ht="24.75" customHeight="1">
      <c r="A49" s="28"/>
      <c r="B49" s="29"/>
      <c r="C49" s="29"/>
      <c r="D49" s="30"/>
      <c r="E49" s="31"/>
      <c r="F49" s="92"/>
      <c r="G49" s="32"/>
    </row>
    <row r="50" spans="1:7" ht="24.75" customHeight="1">
      <c r="A50" s="28"/>
      <c r="B50" s="29"/>
      <c r="C50" s="29"/>
      <c r="D50" s="30"/>
      <c r="E50" s="31"/>
      <c r="F50" s="92"/>
      <c r="G50" s="32"/>
    </row>
    <row r="51" spans="1:7" ht="24.75" customHeight="1">
      <c r="A51" s="28"/>
      <c r="B51" s="29"/>
      <c r="C51" s="29"/>
      <c r="D51" s="30"/>
      <c r="E51" s="31"/>
      <c r="F51" s="92"/>
      <c r="G51" s="32"/>
    </row>
    <row r="52" spans="1:7" ht="24.75" customHeight="1">
      <c r="A52" s="28"/>
      <c r="B52" s="29"/>
      <c r="C52" s="29"/>
      <c r="D52" s="30"/>
      <c r="E52" s="31"/>
      <c r="F52" s="92"/>
      <c r="G52" s="15"/>
    </row>
    <row r="53" spans="1:7" ht="24.75" customHeight="1">
      <c r="A53" s="28"/>
      <c r="B53" s="29"/>
      <c r="C53" s="29"/>
      <c r="D53" s="30"/>
      <c r="E53" s="31"/>
      <c r="F53" s="92"/>
      <c r="G53" s="15"/>
    </row>
    <row r="54" spans="1:7" ht="24.75" customHeight="1">
      <c r="A54" s="28"/>
      <c r="B54" s="29"/>
      <c r="C54" s="29"/>
      <c r="D54" s="30"/>
      <c r="E54" s="31"/>
      <c r="F54" s="92"/>
      <c r="G54" s="15"/>
    </row>
    <row r="55" spans="1:7" ht="24.75" customHeight="1">
      <c r="A55" s="28"/>
      <c r="B55" s="29"/>
      <c r="C55" s="39"/>
      <c r="D55" s="30"/>
      <c r="E55" s="31"/>
      <c r="F55" s="92"/>
      <c r="G55" s="15"/>
    </row>
    <row r="56" spans="1:7" ht="24.75" customHeight="1">
      <c r="A56" s="28"/>
      <c r="B56" s="29"/>
      <c r="C56" s="39"/>
      <c r="D56" s="30"/>
      <c r="E56" s="31"/>
      <c r="F56" s="92"/>
      <c r="G56" s="15"/>
    </row>
    <row r="57" spans="1:7" ht="24.75" customHeight="1">
      <c r="A57" s="28"/>
      <c r="B57" s="39"/>
      <c r="C57" s="39"/>
      <c r="D57" s="40"/>
      <c r="E57" s="31"/>
      <c r="F57" s="92"/>
      <c r="G57" s="15"/>
    </row>
    <row r="58" spans="1:7" ht="24.75" customHeight="1">
      <c r="A58" s="28"/>
      <c r="B58" s="39"/>
      <c r="C58" s="39"/>
      <c r="D58" s="30"/>
      <c r="E58" s="31"/>
      <c r="F58" s="92"/>
      <c r="G58" s="15"/>
    </row>
    <row r="59" spans="1:7" ht="24.75" customHeight="1">
      <c r="A59" s="28"/>
      <c r="B59" s="29"/>
      <c r="C59" s="29"/>
      <c r="D59" s="30"/>
      <c r="E59" s="31"/>
      <c r="F59" s="92"/>
      <c r="G59" s="15"/>
    </row>
    <row r="60" spans="1:7" ht="24.75" customHeight="1">
      <c r="A60" s="28"/>
      <c r="B60" s="29"/>
      <c r="C60" s="29"/>
      <c r="D60" s="30"/>
      <c r="E60" s="31"/>
      <c r="F60" s="92"/>
      <c r="G60" s="15"/>
    </row>
    <row r="61" spans="1:7" ht="24.75" customHeight="1">
      <c r="A61" s="28"/>
      <c r="B61" s="29"/>
      <c r="C61" s="29"/>
      <c r="D61" s="30"/>
      <c r="E61" s="31"/>
      <c r="F61" s="92"/>
      <c r="G61" s="15"/>
    </row>
    <row r="62" spans="1:7" ht="24.75" customHeight="1">
      <c r="A62" s="28"/>
      <c r="B62" s="29"/>
      <c r="C62" s="29"/>
      <c r="D62" s="30"/>
      <c r="E62" s="31"/>
      <c r="F62" s="92"/>
      <c r="G62" s="15"/>
    </row>
    <row r="63" spans="1:7" ht="24.75" customHeight="1">
      <c r="A63" s="28"/>
      <c r="B63" s="225" t="s">
        <v>30</v>
      </c>
      <c r="C63" s="226"/>
      <c r="D63" s="226"/>
      <c r="E63" s="31"/>
      <c r="F63" s="92"/>
      <c r="G63" s="15"/>
    </row>
    <row r="64" spans="1:7" ht="24.75" customHeight="1" thickBot="1">
      <c r="A64" s="28"/>
      <c r="B64" s="11"/>
      <c r="C64" s="12"/>
      <c r="D64" s="12"/>
      <c r="E64" s="31"/>
      <c r="F64" s="92"/>
      <c r="G64" s="15"/>
    </row>
    <row r="65" spans="1:11" ht="16.5" customHeight="1" thickBot="1" thickTop="1">
      <c r="A65" s="13" t="s">
        <v>93</v>
      </c>
      <c r="B65" s="14" t="s">
        <v>94</v>
      </c>
      <c r="C65" s="14" t="s">
        <v>95</v>
      </c>
      <c r="D65" s="13" t="s">
        <v>2</v>
      </c>
      <c r="E65" s="206" t="s">
        <v>89</v>
      </c>
      <c r="F65" s="207"/>
      <c r="G65" s="208" t="s">
        <v>102</v>
      </c>
      <c r="H65" s="209"/>
      <c r="I65" s="203" t="s">
        <v>99</v>
      </c>
      <c r="J65" s="203"/>
      <c r="K65" s="110" t="s">
        <v>103</v>
      </c>
    </row>
    <row r="66" spans="1:11" ht="18" customHeight="1" thickBot="1" thickTop="1">
      <c r="A66" s="86"/>
      <c r="B66" s="87"/>
      <c r="C66" s="87"/>
      <c r="D66" s="86"/>
      <c r="E66" s="106"/>
      <c r="F66" s="107"/>
      <c r="G66" s="103"/>
      <c r="H66" s="104"/>
      <c r="I66" s="204" t="s">
        <v>100</v>
      </c>
      <c r="J66" s="205"/>
      <c r="K66" s="110" t="s">
        <v>104</v>
      </c>
    </row>
    <row r="67" spans="1:11" ht="21.75" customHeight="1" thickBot="1" thickTop="1">
      <c r="A67" s="16"/>
      <c r="B67" s="17"/>
      <c r="C67" s="17"/>
      <c r="D67" s="109"/>
      <c r="E67" s="108" t="s">
        <v>91</v>
      </c>
      <c r="F67" s="16" t="s">
        <v>90</v>
      </c>
      <c r="G67" s="101" t="s">
        <v>91</v>
      </c>
      <c r="H67" s="102" t="s">
        <v>90</v>
      </c>
      <c r="I67" s="102" t="s">
        <v>101</v>
      </c>
      <c r="J67" s="102" t="s">
        <v>90</v>
      </c>
      <c r="K67" s="110" t="s">
        <v>105</v>
      </c>
    </row>
    <row r="68" spans="1:11" ht="24.75" customHeight="1" thickTop="1">
      <c r="A68" s="132">
        <v>1</v>
      </c>
      <c r="B68" s="133"/>
      <c r="C68" s="133"/>
      <c r="D68" s="136" t="s">
        <v>106</v>
      </c>
      <c r="E68" s="24"/>
      <c r="F68" s="91"/>
      <c r="G68" s="123"/>
      <c r="H68" s="112"/>
      <c r="I68" s="112"/>
      <c r="J68" s="112"/>
      <c r="K68" s="113"/>
    </row>
    <row r="69" spans="1:11" ht="24.75" customHeight="1">
      <c r="A69" s="21"/>
      <c r="B69" s="43">
        <v>1</v>
      </c>
      <c r="C69" s="43"/>
      <c r="D69" s="44" t="s">
        <v>31</v>
      </c>
      <c r="E69" s="24"/>
      <c r="F69" s="91"/>
      <c r="G69" s="123"/>
      <c r="H69" s="127"/>
      <c r="I69" s="127"/>
      <c r="J69" s="127"/>
      <c r="K69" s="37"/>
    </row>
    <row r="70" spans="1:11" ht="33.75" customHeight="1">
      <c r="A70" s="21"/>
      <c r="B70" s="22"/>
      <c r="C70" s="22">
        <v>1</v>
      </c>
      <c r="D70" s="23" t="s">
        <v>32</v>
      </c>
      <c r="E70" s="24">
        <v>16358.98</v>
      </c>
      <c r="F70" s="91">
        <v>139986.24</v>
      </c>
      <c r="G70" s="76">
        <v>15566.98</v>
      </c>
      <c r="H70" s="64">
        <v>129132.23</v>
      </c>
      <c r="I70" s="64">
        <v>0</v>
      </c>
      <c r="J70" s="64">
        <v>10829.93</v>
      </c>
      <c r="K70" s="114">
        <f>SUM(E70+F70)-(G70+H70)-(I70+J70)</f>
        <v>816.080000000009</v>
      </c>
    </row>
    <row r="71" spans="1:11" ht="24.75" customHeight="1">
      <c r="A71" s="21"/>
      <c r="B71" s="22"/>
      <c r="C71" s="22">
        <v>2</v>
      </c>
      <c r="D71" s="23" t="s">
        <v>33</v>
      </c>
      <c r="E71" s="24">
        <v>110944.36</v>
      </c>
      <c r="F71" s="91">
        <v>147105.5</v>
      </c>
      <c r="G71" s="76">
        <v>105291.61</v>
      </c>
      <c r="H71" s="64">
        <v>99471.81</v>
      </c>
      <c r="I71" s="64">
        <v>5647.84</v>
      </c>
      <c r="J71" s="64">
        <v>41843.56</v>
      </c>
      <c r="K71" s="114">
        <f aca="true" t="shared" si="7" ref="K71:K78">SUM(E71+F71)-(G71+H71)-(I71+J71)</f>
        <v>5795.040000000008</v>
      </c>
    </row>
    <row r="72" spans="1:11" ht="36" customHeight="1">
      <c r="A72" s="21"/>
      <c r="B72" s="22"/>
      <c r="C72" s="22">
        <v>3</v>
      </c>
      <c r="D72" s="23" t="s">
        <v>34</v>
      </c>
      <c r="E72" s="24">
        <v>63051.53</v>
      </c>
      <c r="F72" s="91">
        <v>186848</v>
      </c>
      <c r="G72" s="76">
        <v>58756.91</v>
      </c>
      <c r="H72" s="64">
        <v>137195.44</v>
      </c>
      <c r="I72" s="64">
        <v>4291.3</v>
      </c>
      <c r="J72" s="64">
        <v>49481.52</v>
      </c>
      <c r="K72" s="114">
        <f t="shared" si="7"/>
        <v>174.3599999999933</v>
      </c>
    </row>
    <row r="73" spans="1:11" ht="24.75" customHeight="1">
      <c r="A73" s="21"/>
      <c r="B73" s="22"/>
      <c r="C73" s="22">
        <v>4</v>
      </c>
      <c r="D73" s="23" t="s">
        <v>35</v>
      </c>
      <c r="E73" s="24">
        <v>92449.43</v>
      </c>
      <c r="F73" s="91">
        <v>127925</v>
      </c>
      <c r="G73" s="76">
        <v>23606.3</v>
      </c>
      <c r="H73" s="64">
        <v>24963.02</v>
      </c>
      <c r="I73" s="64">
        <v>68840.83</v>
      </c>
      <c r="J73" s="64">
        <v>102961.98</v>
      </c>
      <c r="K73" s="114">
        <f t="shared" si="7"/>
        <v>2.2999999999883585</v>
      </c>
    </row>
    <row r="74" spans="1:11" ht="24.75" customHeight="1">
      <c r="A74" s="21"/>
      <c r="B74" s="22"/>
      <c r="C74" s="22">
        <v>5</v>
      </c>
      <c r="D74" s="23" t="s">
        <v>36</v>
      </c>
      <c r="E74" s="24">
        <v>12034.92</v>
      </c>
      <c r="F74" s="91">
        <v>303178</v>
      </c>
      <c r="G74" s="76">
        <v>11177.48</v>
      </c>
      <c r="H74" s="64">
        <v>273311.36</v>
      </c>
      <c r="I74" s="64">
        <v>832.74</v>
      </c>
      <c r="J74" s="64">
        <v>29866.64</v>
      </c>
      <c r="K74" s="114">
        <f t="shared" si="7"/>
        <v>24.70000000001528</v>
      </c>
    </row>
    <row r="75" spans="1:11" ht="24.75" customHeight="1">
      <c r="A75" s="21"/>
      <c r="B75" s="22"/>
      <c r="C75" s="22">
        <v>6</v>
      </c>
      <c r="D75" s="23" t="s">
        <v>37</v>
      </c>
      <c r="E75" s="24">
        <v>23647.73</v>
      </c>
      <c r="F75" s="91">
        <v>164775</v>
      </c>
      <c r="G75" s="76">
        <v>22634.31</v>
      </c>
      <c r="H75" s="64">
        <v>155467.83</v>
      </c>
      <c r="I75" s="64">
        <v>1013.42</v>
      </c>
      <c r="J75" s="64">
        <v>9307.17</v>
      </c>
      <c r="K75" s="114">
        <f t="shared" si="7"/>
        <v>2.546585164964199E-11</v>
      </c>
    </row>
    <row r="76" spans="1:11" ht="33" customHeight="1">
      <c r="A76" s="21"/>
      <c r="B76" s="22"/>
      <c r="C76" s="22">
        <v>7</v>
      </c>
      <c r="D76" s="23" t="s">
        <v>38</v>
      </c>
      <c r="E76" s="24">
        <v>31035.85</v>
      </c>
      <c r="F76" s="91">
        <v>121288</v>
      </c>
      <c r="G76" s="76">
        <v>27236.98</v>
      </c>
      <c r="H76" s="64">
        <v>99466.51</v>
      </c>
      <c r="I76" s="64">
        <v>3795.71</v>
      </c>
      <c r="J76" s="64">
        <v>20821.49</v>
      </c>
      <c r="K76" s="114">
        <f t="shared" si="7"/>
        <v>1003.1600000000144</v>
      </c>
    </row>
    <row r="77" spans="1:11" ht="24.75" customHeight="1">
      <c r="A77" s="21"/>
      <c r="B77" s="22"/>
      <c r="C77" s="22">
        <v>8</v>
      </c>
      <c r="D77" s="23" t="s">
        <v>39</v>
      </c>
      <c r="E77" s="24">
        <v>52431.94</v>
      </c>
      <c r="F77" s="91">
        <v>75930</v>
      </c>
      <c r="G77" s="76">
        <v>12749.17</v>
      </c>
      <c r="H77" s="64">
        <v>33508.11</v>
      </c>
      <c r="I77" s="64">
        <v>39682.77</v>
      </c>
      <c r="J77" s="64">
        <v>22329.93</v>
      </c>
      <c r="K77" s="114">
        <f t="shared" si="7"/>
        <v>20091.960000000006</v>
      </c>
    </row>
    <row r="78" spans="1:11" ht="24.75" customHeight="1" thickBot="1">
      <c r="A78" s="25"/>
      <c r="B78" s="26"/>
      <c r="C78" s="26"/>
      <c r="D78" s="45" t="s">
        <v>1</v>
      </c>
      <c r="E78" s="46">
        <f aca="true" t="shared" si="8" ref="E78:J78">SUM(E70:E77)</f>
        <v>401954.73999999993</v>
      </c>
      <c r="F78" s="46">
        <f t="shared" si="8"/>
        <v>1267035.74</v>
      </c>
      <c r="G78" s="46">
        <f t="shared" si="8"/>
        <v>277019.74</v>
      </c>
      <c r="H78" s="46">
        <f t="shared" si="8"/>
        <v>952516.3099999999</v>
      </c>
      <c r="I78" s="46">
        <f t="shared" si="8"/>
        <v>124104.61000000002</v>
      </c>
      <c r="J78" s="46">
        <f t="shared" si="8"/>
        <v>287442.22000000003</v>
      </c>
      <c r="K78" s="131">
        <f t="shared" si="7"/>
        <v>27907.600000000093</v>
      </c>
    </row>
    <row r="79" spans="1:11" ht="24.75" customHeight="1">
      <c r="A79" s="28"/>
      <c r="B79" s="29"/>
      <c r="C79" s="29"/>
      <c r="D79" s="47"/>
      <c r="E79" s="31"/>
      <c r="F79" s="92"/>
      <c r="G79" s="32"/>
      <c r="H79" s="32"/>
      <c r="I79" s="32"/>
      <c r="J79" s="32"/>
      <c r="K79" s="111"/>
    </row>
    <row r="80" spans="1:11" ht="24.75" customHeight="1" thickBot="1">
      <c r="A80" s="28"/>
      <c r="B80" s="29"/>
      <c r="C80" s="29"/>
      <c r="D80" s="30"/>
      <c r="E80" s="31"/>
      <c r="F80" s="92"/>
      <c r="G80" s="15"/>
      <c r="H80" s="32"/>
      <c r="I80" s="32"/>
      <c r="J80" s="32"/>
      <c r="K80" s="111"/>
    </row>
    <row r="81" spans="1:11" ht="24.75" customHeight="1">
      <c r="A81" s="48"/>
      <c r="B81" s="34">
        <v>3</v>
      </c>
      <c r="C81" s="34"/>
      <c r="D81" s="35" t="s">
        <v>40</v>
      </c>
      <c r="E81" s="36"/>
      <c r="F81" s="93"/>
      <c r="G81" s="119"/>
      <c r="H81" s="62"/>
      <c r="I81" s="62"/>
      <c r="J81" s="62"/>
      <c r="K81" s="114"/>
    </row>
    <row r="82" spans="1:11" ht="24.75" customHeight="1">
      <c r="A82" s="21"/>
      <c r="B82" s="22"/>
      <c r="C82" s="22">
        <v>1</v>
      </c>
      <c r="D82" s="23" t="s">
        <v>41</v>
      </c>
      <c r="E82" s="24">
        <v>51902.68</v>
      </c>
      <c r="F82" s="91">
        <v>145871</v>
      </c>
      <c r="G82" s="76">
        <v>37139.74</v>
      </c>
      <c r="H82" s="64">
        <v>114935.39</v>
      </c>
      <c r="I82" s="64">
        <v>14757.07</v>
      </c>
      <c r="J82" s="64">
        <v>30935.61</v>
      </c>
      <c r="K82" s="114">
        <f>SUM(E82+F82)-(G82+H82)-(I82+J82)</f>
        <v>5.869999999988067</v>
      </c>
    </row>
    <row r="83" spans="1:11" ht="24.75" customHeight="1" thickBot="1">
      <c r="A83" s="25"/>
      <c r="B83" s="26"/>
      <c r="C83" s="26"/>
      <c r="D83" s="45" t="s">
        <v>1</v>
      </c>
      <c r="E83" s="46">
        <f>SUM(E82)</f>
        <v>51902.68</v>
      </c>
      <c r="F83" s="46">
        <f aca="true" t="shared" si="9" ref="F83:K83">SUM(F82)</f>
        <v>145871</v>
      </c>
      <c r="G83" s="46">
        <f t="shared" si="9"/>
        <v>37139.74</v>
      </c>
      <c r="H83" s="46">
        <f t="shared" si="9"/>
        <v>114935.39</v>
      </c>
      <c r="I83" s="46">
        <f t="shared" si="9"/>
        <v>14757.07</v>
      </c>
      <c r="J83" s="46">
        <f t="shared" si="9"/>
        <v>30935.61</v>
      </c>
      <c r="K83" s="46">
        <f t="shared" si="9"/>
        <v>5.869999999988067</v>
      </c>
    </row>
    <row r="84" spans="1:11" ht="24.75" customHeight="1" thickBot="1">
      <c r="A84" s="28"/>
      <c r="B84" s="29"/>
      <c r="C84" s="29"/>
      <c r="D84" s="30"/>
      <c r="E84" s="31"/>
      <c r="F84" s="92"/>
      <c r="G84" s="15"/>
      <c r="H84" s="32"/>
      <c r="I84" s="32"/>
      <c r="J84" s="32"/>
      <c r="K84" s="111"/>
    </row>
    <row r="85" spans="1:11" ht="24.75" customHeight="1">
      <c r="A85" s="48"/>
      <c r="B85" s="34">
        <v>4</v>
      </c>
      <c r="C85" s="34"/>
      <c r="D85" s="35" t="s">
        <v>42</v>
      </c>
      <c r="E85" s="36"/>
      <c r="F85" s="93"/>
      <c r="G85" s="119"/>
      <c r="H85" s="62"/>
      <c r="I85" s="62"/>
      <c r="J85" s="62"/>
      <c r="K85" s="114"/>
    </row>
    <row r="86" spans="1:11" ht="24.75" customHeight="1">
      <c r="A86" s="21"/>
      <c r="B86" s="22"/>
      <c r="C86" s="22">
        <v>1</v>
      </c>
      <c r="D86" s="23" t="s">
        <v>43</v>
      </c>
      <c r="E86" s="24">
        <v>21157.27</v>
      </c>
      <c r="F86" s="91">
        <v>177992</v>
      </c>
      <c r="G86" s="76">
        <v>19560.77</v>
      </c>
      <c r="H86" s="64">
        <v>155306.06</v>
      </c>
      <c r="I86" s="64">
        <v>1079.7</v>
      </c>
      <c r="J86" s="64">
        <v>22685.94</v>
      </c>
      <c r="K86" s="114">
        <f>SUM(E86+F86)-(G86+H86)-(I86+J86)</f>
        <v>516.8000000000029</v>
      </c>
    </row>
    <row r="87" spans="1:11" ht="24.75" customHeight="1">
      <c r="A87" s="21"/>
      <c r="B87" s="22"/>
      <c r="C87" s="22">
        <v>2</v>
      </c>
      <c r="D87" s="23" t="s">
        <v>44</v>
      </c>
      <c r="E87" s="24">
        <v>26023.44</v>
      </c>
      <c r="F87" s="91">
        <v>49110</v>
      </c>
      <c r="G87" s="76">
        <v>22504.94</v>
      </c>
      <c r="H87" s="64">
        <v>34384.92</v>
      </c>
      <c r="I87" s="64">
        <v>3518.4</v>
      </c>
      <c r="J87" s="64">
        <v>14725.08</v>
      </c>
      <c r="K87" s="114">
        <f>SUM(E87+F87)-(G87+H87)-(I87+J87)</f>
        <v>0.10000000000218279</v>
      </c>
    </row>
    <row r="88" spans="1:11" ht="24.75" customHeight="1">
      <c r="A88" s="21"/>
      <c r="B88" s="22"/>
      <c r="C88" s="22">
        <v>3</v>
      </c>
      <c r="D88" s="23" t="s">
        <v>45</v>
      </c>
      <c r="E88" s="24">
        <v>26886.07</v>
      </c>
      <c r="F88" s="91">
        <v>62800</v>
      </c>
      <c r="G88" s="76">
        <v>25917.49</v>
      </c>
      <c r="H88" s="64">
        <v>45220.84</v>
      </c>
      <c r="I88" s="64">
        <v>967.59</v>
      </c>
      <c r="J88" s="64">
        <v>17379.16</v>
      </c>
      <c r="K88" s="114">
        <f>SUM(E88+F88)-(G88+H88)-(I88+J88)</f>
        <v>200.99000000000524</v>
      </c>
    </row>
    <row r="89" spans="1:11" ht="24.75" customHeight="1">
      <c r="A89" s="21"/>
      <c r="B89" s="22"/>
      <c r="C89" s="22">
        <v>4</v>
      </c>
      <c r="D89" s="23" t="s">
        <v>46</v>
      </c>
      <c r="E89" s="24">
        <v>50</v>
      </c>
      <c r="F89" s="91">
        <v>150</v>
      </c>
      <c r="G89" s="76">
        <v>0</v>
      </c>
      <c r="H89" s="64">
        <v>0</v>
      </c>
      <c r="I89" s="64">
        <v>50</v>
      </c>
      <c r="J89" s="64">
        <v>150</v>
      </c>
      <c r="K89" s="114">
        <f>SUM(E89+F89)-(G89+H89)-(I89+J89)</f>
        <v>0</v>
      </c>
    </row>
    <row r="90" spans="1:11" ht="36" customHeight="1">
      <c r="A90" s="21"/>
      <c r="B90" s="22"/>
      <c r="C90" s="22">
        <v>5</v>
      </c>
      <c r="D90" s="23" t="s">
        <v>47</v>
      </c>
      <c r="E90" s="24">
        <v>81856.56</v>
      </c>
      <c r="F90" s="91">
        <v>238818.06</v>
      </c>
      <c r="G90" s="76">
        <v>81551.56</v>
      </c>
      <c r="H90" s="64">
        <v>161877.08</v>
      </c>
      <c r="I90" s="64">
        <v>305</v>
      </c>
      <c r="J90" s="64">
        <v>73825</v>
      </c>
      <c r="K90" s="114">
        <f>SUM(E90+F90)-(G90+H90)-(I90+J90)</f>
        <v>3115.9800000000105</v>
      </c>
    </row>
    <row r="91" spans="1:11" ht="24.75" customHeight="1" thickBot="1">
      <c r="A91" s="25"/>
      <c r="B91" s="26"/>
      <c r="C91" s="26"/>
      <c r="D91" s="45" t="s">
        <v>1</v>
      </c>
      <c r="E91" s="46">
        <f>SUM(E86:E90)</f>
        <v>155973.34</v>
      </c>
      <c r="F91" s="46">
        <f aca="true" t="shared" si="10" ref="F91:K91">SUM(F86:F90)</f>
        <v>528870.06</v>
      </c>
      <c r="G91" s="46">
        <f t="shared" si="10"/>
        <v>149534.76</v>
      </c>
      <c r="H91" s="46">
        <f t="shared" si="10"/>
        <v>396788.89999999997</v>
      </c>
      <c r="I91" s="46">
        <f t="shared" si="10"/>
        <v>5920.6900000000005</v>
      </c>
      <c r="J91" s="46">
        <f t="shared" si="10"/>
        <v>128765.18</v>
      </c>
      <c r="K91" s="46">
        <f t="shared" si="10"/>
        <v>3833.870000000021</v>
      </c>
    </row>
    <row r="92" spans="1:11" ht="24.75" customHeight="1">
      <c r="A92" s="28"/>
      <c r="B92" s="29"/>
      <c r="C92" s="29"/>
      <c r="D92" s="30"/>
      <c r="E92" s="31"/>
      <c r="F92" s="92"/>
      <c r="G92" s="15"/>
      <c r="H92" s="32"/>
      <c r="I92" s="32"/>
      <c r="J92" s="32"/>
      <c r="K92" s="111"/>
    </row>
    <row r="93" spans="1:11" ht="24.75" customHeight="1" thickBot="1">
      <c r="A93" s="28"/>
      <c r="B93" s="29"/>
      <c r="C93" s="29"/>
      <c r="D93" s="30"/>
      <c r="E93" s="31"/>
      <c r="F93" s="92"/>
      <c r="G93" s="15"/>
      <c r="H93" s="32"/>
      <c r="I93" s="32"/>
      <c r="J93" s="32"/>
      <c r="K93" s="111"/>
    </row>
    <row r="94" spans="1:11" ht="24.75" customHeight="1">
      <c r="A94" s="48"/>
      <c r="B94" s="34">
        <v>5</v>
      </c>
      <c r="C94" s="34"/>
      <c r="D94" s="35" t="s">
        <v>48</v>
      </c>
      <c r="E94" s="36"/>
      <c r="F94" s="93"/>
      <c r="G94" s="119"/>
      <c r="H94" s="62"/>
      <c r="I94" s="62"/>
      <c r="J94" s="62"/>
      <c r="K94" s="114"/>
    </row>
    <row r="95" spans="1:11" ht="24.75" customHeight="1">
      <c r="A95" s="21"/>
      <c r="B95" s="22"/>
      <c r="C95" s="22">
        <v>1</v>
      </c>
      <c r="D95" s="23" t="s">
        <v>49</v>
      </c>
      <c r="E95" s="24">
        <v>980</v>
      </c>
      <c r="F95" s="91">
        <v>15350</v>
      </c>
      <c r="G95" s="76">
        <v>880</v>
      </c>
      <c r="H95" s="64">
        <v>14850</v>
      </c>
      <c r="I95" s="64">
        <v>100</v>
      </c>
      <c r="J95" s="64">
        <v>500</v>
      </c>
      <c r="K95" s="114">
        <f>SUM(E95+F95)-(G95+H95)-(I95+J95)</f>
        <v>0</v>
      </c>
    </row>
    <row r="96" spans="1:11" ht="34.5" customHeight="1">
      <c r="A96" s="21"/>
      <c r="B96" s="22"/>
      <c r="C96" s="22">
        <v>2</v>
      </c>
      <c r="D96" s="23" t="s">
        <v>50</v>
      </c>
      <c r="E96" s="24">
        <v>14986.58</v>
      </c>
      <c r="F96" s="91">
        <v>91713.11</v>
      </c>
      <c r="G96" s="76">
        <v>13418.19</v>
      </c>
      <c r="H96" s="64">
        <v>70746.08</v>
      </c>
      <c r="I96" s="64">
        <v>1568.39</v>
      </c>
      <c r="J96" s="64">
        <v>19967.03</v>
      </c>
      <c r="K96" s="114">
        <f>SUM(E96+F96)-(G96+H96)-(I96+J96)</f>
        <v>1000</v>
      </c>
    </row>
    <row r="97" spans="1:11" ht="24.75" customHeight="1" thickBot="1">
      <c r="A97" s="25"/>
      <c r="B97" s="26"/>
      <c r="C97" s="26"/>
      <c r="D97" s="45" t="s">
        <v>1</v>
      </c>
      <c r="E97" s="46">
        <f>SUM(E95:E96)</f>
        <v>15966.58</v>
      </c>
      <c r="F97" s="46">
        <f aca="true" t="shared" si="11" ref="F97:K97">SUM(F95:F96)</f>
        <v>107063.11</v>
      </c>
      <c r="G97" s="46">
        <f t="shared" si="11"/>
        <v>14298.19</v>
      </c>
      <c r="H97" s="46">
        <f t="shared" si="11"/>
        <v>85596.08</v>
      </c>
      <c r="I97" s="46">
        <f t="shared" si="11"/>
        <v>1668.39</v>
      </c>
      <c r="J97" s="46">
        <f t="shared" si="11"/>
        <v>20467.03</v>
      </c>
      <c r="K97" s="46">
        <f t="shared" si="11"/>
        <v>1000</v>
      </c>
    </row>
    <row r="98" spans="1:11" ht="24.75" customHeight="1">
      <c r="A98" s="28"/>
      <c r="B98" s="29"/>
      <c r="C98" s="29"/>
      <c r="D98" s="30"/>
      <c r="E98" s="31"/>
      <c r="F98" s="92"/>
      <c r="G98" s="15"/>
      <c r="H98" s="32"/>
      <c r="I98" s="32"/>
      <c r="J98" s="32"/>
      <c r="K98" s="111"/>
    </row>
    <row r="99" spans="1:11" ht="24.75" customHeight="1" thickBot="1">
      <c r="A99" s="28"/>
      <c r="B99" s="29"/>
      <c r="C99" s="29"/>
      <c r="D99" s="30"/>
      <c r="E99" s="31"/>
      <c r="F99" s="92"/>
      <c r="G99" s="15"/>
      <c r="H99" s="32"/>
      <c r="I99" s="32"/>
      <c r="J99" s="32"/>
      <c r="K99" s="111"/>
    </row>
    <row r="100" spans="1:11" ht="24.75" customHeight="1">
      <c r="A100" s="48"/>
      <c r="B100" s="34">
        <v>6</v>
      </c>
      <c r="C100" s="34"/>
      <c r="D100" s="35" t="s">
        <v>51</v>
      </c>
      <c r="E100" s="36"/>
      <c r="F100" s="93"/>
      <c r="G100" s="119"/>
      <c r="H100" s="62"/>
      <c r="I100" s="62"/>
      <c r="J100" s="62"/>
      <c r="K100" s="114"/>
    </row>
    <row r="101" spans="1:11" ht="24.75" customHeight="1">
      <c r="A101" s="21"/>
      <c r="B101" s="22"/>
      <c r="C101" s="22">
        <v>2</v>
      </c>
      <c r="D101" s="23" t="s">
        <v>52</v>
      </c>
      <c r="E101" s="24">
        <v>39212.43</v>
      </c>
      <c r="F101" s="91">
        <v>70490</v>
      </c>
      <c r="G101" s="76">
        <v>33420</v>
      </c>
      <c r="H101" s="64">
        <v>47399.44</v>
      </c>
      <c r="I101" s="64">
        <v>5791.72</v>
      </c>
      <c r="J101" s="64">
        <v>22590.56</v>
      </c>
      <c r="K101" s="114">
        <f>SUM(E101+F101)-(G101+H101)-(I101+J101)</f>
        <v>500.7099999999882</v>
      </c>
    </row>
    <row r="102" spans="1:11" ht="24.75" customHeight="1" thickBot="1">
      <c r="A102" s="25"/>
      <c r="B102" s="26"/>
      <c r="C102" s="26"/>
      <c r="D102" s="45" t="s">
        <v>1</v>
      </c>
      <c r="E102" s="46">
        <f>SUM(E101)</f>
        <v>39212.43</v>
      </c>
      <c r="F102" s="46">
        <f aca="true" t="shared" si="12" ref="F102:K102">SUM(F101)</f>
        <v>70490</v>
      </c>
      <c r="G102" s="46">
        <f t="shared" si="12"/>
        <v>33420</v>
      </c>
      <c r="H102" s="46">
        <f t="shared" si="12"/>
        <v>47399.44</v>
      </c>
      <c r="I102" s="46">
        <f t="shared" si="12"/>
        <v>5791.72</v>
      </c>
      <c r="J102" s="46">
        <f t="shared" si="12"/>
        <v>22590.56</v>
      </c>
      <c r="K102" s="46">
        <f t="shared" si="12"/>
        <v>500.7099999999882</v>
      </c>
    </row>
    <row r="103" spans="1:11" ht="24.75" customHeight="1">
      <c r="A103" s="28"/>
      <c r="B103" s="29"/>
      <c r="C103" s="29"/>
      <c r="D103" s="30"/>
      <c r="E103" s="31"/>
      <c r="F103" s="92"/>
      <c r="G103" s="15"/>
      <c r="H103" s="32"/>
      <c r="I103" s="32"/>
      <c r="J103" s="32"/>
      <c r="K103" s="111"/>
    </row>
    <row r="104" spans="1:11" ht="24.75" customHeight="1">
      <c r="A104" s="28"/>
      <c r="B104" s="29"/>
      <c r="C104" s="29"/>
      <c r="D104" s="30"/>
      <c r="E104" s="31"/>
      <c r="F104" s="92"/>
      <c r="G104" s="15"/>
      <c r="H104" s="32"/>
      <c r="I104" s="32"/>
      <c r="J104" s="32"/>
      <c r="K104" s="111"/>
    </row>
    <row r="105" spans="1:11" ht="24.75" customHeight="1" thickBot="1">
      <c r="A105" s="28"/>
      <c r="B105" s="29"/>
      <c r="C105" s="29"/>
      <c r="D105" s="30"/>
      <c r="E105" s="31"/>
      <c r="F105" s="92"/>
      <c r="G105" s="15"/>
      <c r="H105" s="32"/>
      <c r="I105" s="32"/>
      <c r="J105" s="32"/>
      <c r="K105" s="111"/>
    </row>
    <row r="106" spans="1:11" ht="24.75" customHeight="1">
      <c r="A106" s="48"/>
      <c r="B106" s="34">
        <v>7</v>
      </c>
      <c r="C106" s="34"/>
      <c r="D106" s="35" t="s">
        <v>53</v>
      </c>
      <c r="E106" s="36"/>
      <c r="F106" s="93"/>
      <c r="G106" s="119"/>
      <c r="H106" s="62"/>
      <c r="I106" s="62"/>
      <c r="J106" s="62"/>
      <c r="K106" s="114"/>
    </row>
    <row r="107" spans="1:11" ht="24.75" customHeight="1">
      <c r="A107" s="21"/>
      <c r="B107" s="22"/>
      <c r="C107" s="22">
        <v>1</v>
      </c>
      <c r="D107" s="23" t="s">
        <v>54</v>
      </c>
      <c r="E107" s="24">
        <v>23180</v>
      </c>
      <c r="F107" s="91">
        <v>25000</v>
      </c>
      <c r="G107" s="76">
        <v>17280</v>
      </c>
      <c r="H107" s="64">
        <v>13100</v>
      </c>
      <c r="I107" s="64">
        <v>5900</v>
      </c>
      <c r="J107" s="64">
        <v>11900</v>
      </c>
      <c r="K107" s="114">
        <f>SUM(E107+F107)-(G107+H107)-(I107+J107)</f>
        <v>0</v>
      </c>
    </row>
    <row r="108" spans="1:11" ht="24.75" customHeight="1" thickBot="1">
      <c r="A108" s="25"/>
      <c r="B108" s="26"/>
      <c r="C108" s="26"/>
      <c r="D108" s="45" t="s">
        <v>1</v>
      </c>
      <c r="E108" s="46">
        <f>SUM(E107)</f>
        <v>23180</v>
      </c>
      <c r="F108" s="46">
        <f aca="true" t="shared" si="13" ref="F108:K108">SUM(F107)</f>
        <v>25000</v>
      </c>
      <c r="G108" s="46">
        <f t="shared" si="13"/>
        <v>17280</v>
      </c>
      <c r="H108" s="46">
        <f t="shared" si="13"/>
        <v>13100</v>
      </c>
      <c r="I108" s="46">
        <f t="shared" si="13"/>
        <v>5900</v>
      </c>
      <c r="J108" s="46">
        <f t="shared" si="13"/>
        <v>11900</v>
      </c>
      <c r="K108" s="46">
        <f t="shared" si="13"/>
        <v>0</v>
      </c>
    </row>
    <row r="109" spans="1:11" ht="24.75" customHeight="1">
      <c r="A109" s="28"/>
      <c r="B109" s="29"/>
      <c r="C109" s="28"/>
      <c r="D109" s="30"/>
      <c r="E109" s="31"/>
      <c r="F109" s="92"/>
      <c r="G109" s="15"/>
      <c r="H109" s="32"/>
      <c r="I109" s="32"/>
      <c r="J109" s="32"/>
      <c r="K109" s="111"/>
    </row>
    <row r="110" spans="1:11" ht="24.75" customHeight="1" thickBot="1">
      <c r="A110" s="28"/>
      <c r="B110" s="29"/>
      <c r="C110" s="29"/>
      <c r="D110" s="30"/>
      <c r="E110" s="31"/>
      <c r="F110" s="92"/>
      <c r="G110" s="15"/>
      <c r="H110" s="32"/>
      <c r="I110" s="32"/>
      <c r="J110" s="32"/>
      <c r="K110" s="111"/>
    </row>
    <row r="111" spans="1:11" ht="24.75" customHeight="1">
      <c r="A111" s="48"/>
      <c r="B111" s="34">
        <v>8</v>
      </c>
      <c r="C111" s="34"/>
      <c r="D111" s="35" t="s">
        <v>55</v>
      </c>
      <c r="E111" s="36"/>
      <c r="F111" s="93"/>
      <c r="G111" s="119"/>
      <c r="H111" s="62"/>
      <c r="I111" s="62"/>
      <c r="J111" s="62"/>
      <c r="K111" s="114"/>
    </row>
    <row r="112" spans="1:11" ht="24.75" customHeight="1">
      <c r="A112" s="21"/>
      <c r="B112" s="22"/>
      <c r="C112" s="22">
        <v>1</v>
      </c>
      <c r="D112" s="23" t="s">
        <v>56</v>
      </c>
      <c r="E112" s="24">
        <v>45910.67</v>
      </c>
      <c r="F112" s="91">
        <v>260297</v>
      </c>
      <c r="G112" s="76">
        <v>39973.79</v>
      </c>
      <c r="H112" s="64">
        <v>244247.65</v>
      </c>
      <c r="I112" s="64">
        <v>5936.88</v>
      </c>
      <c r="J112" s="64">
        <v>15049.35</v>
      </c>
      <c r="K112" s="114">
        <f>SUM(E112+F112)-(G112+H112)-(I112+J112)</f>
        <v>999.9999999999818</v>
      </c>
    </row>
    <row r="113" spans="1:11" ht="24.75" customHeight="1">
      <c r="A113" s="21"/>
      <c r="B113" s="22"/>
      <c r="C113" s="22">
        <v>2</v>
      </c>
      <c r="D113" s="23" t="s">
        <v>57</v>
      </c>
      <c r="E113" s="24">
        <v>14586.48</v>
      </c>
      <c r="F113" s="91">
        <v>150629</v>
      </c>
      <c r="G113" s="76">
        <v>13461.75</v>
      </c>
      <c r="H113" s="64">
        <v>145196.94</v>
      </c>
      <c r="I113" s="64">
        <v>1124.73</v>
      </c>
      <c r="J113" s="64">
        <v>5382.5</v>
      </c>
      <c r="K113" s="114">
        <f>SUM(E113+F113)-(G113+H113)-(I113+J113)</f>
        <v>49.560000000008586</v>
      </c>
    </row>
    <row r="114" spans="1:11" ht="24.75" customHeight="1">
      <c r="A114" s="21"/>
      <c r="B114" s="22"/>
      <c r="C114" s="22">
        <v>3</v>
      </c>
      <c r="D114" s="23" t="s">
        <v>58</v>
      </c>
      <c r="E114" s="24">
        <v>0</v>
      </c>
      <c r="F114" s="91">
        <v>62796.34</v>
      </c>
      <c r="G114" s="76">
        <v>0</v>
      </c>
      <c r="H114" s="64">
        <v>62796.34</v>
      </c>
      <c r="I114" s="64">
        <v>0</v>
      </c>
      <c r="J114" s="64">
        <v>0</v>
      </c>
      <c r="K114" s="114">
        <f>SUM(E114+F114)-(G114+H114)-(I114+J114)</f>
        <v>0</v>
      </c>
    </row>
    <row r="115" spans="1:11" ht="24.75" customHeight="1" thickBot="1">
      <c r="A115" s="25"/>
      <c r="B115" s="26"/>
      <c r="C115" s="26"/>
      <c r="D115" s="45" t="s">
        <v>1</v>
      </c>
      <c r="E115" s="46">
        <f>SUM(E112:E114)</f>
        <v>60497.149999999994</v>
      </c>
      <c r="F115" s="46">
        <f aca="true" t="shared" si="14" ref="F115:K115">SUM(F112:F114)</f>
        <v>473722.33999999997</v>
      </c>
      <c r="G115" s="46">
        <f t="shared" si="14"/>
        <v>53435.54</v>
      </c>
      <c r="H115" s="46">
        <f t="shared" si="14"/>
        <v>452240.92999999993</v>
      </c>
      <c r="I115" s="46">
        <f t="shared" si="14"/>
        <v>7061.610000000001</v>
      </c>
      <c r="J115" s="46">
        <f t="shared" si="14"/>
        <v>20431.85</v>
      </c>
      <c r="K115" s="46">
        <f t="shared" si="14"/>
        <v>1049.5599999999904</v>
      </c>
    </row>
    <row r="116" spans="1:11" ht="24.75" customHeight="1">
      <c r="A116" s="28"/>
      <c r="B116" s="29"/>
      <c r="C116" s="29"/>
      <c r="D116" s="30"/>
      <c r="E116" s="31"/>
      <c r="F116" s="92"/>
      <c r="G116" s="15"/>
      <c r="H116" s="32"/>
      <c r="I116" s="32"/>
      <c r="J116" s="32"/>
      <c r="K116" s="111"/>
    </row>
    <row r="117" spans="1:11" ht="24.75" customHeight="1" thickBot="1">
      <c r="A117" s="28"/>
      <c r="B117" s="29"/>
      <c r="C117" s="29"/>
      <c r="D117" s="30"/>
      <c r="E117" s="31"/>
      <c r="F117" s="92"/>
      <c r="G117" s="15"/>
      <c r="H117" s="32"/>
      <c r="I117" s="32"/>
      <c r="J117" s="32"/>
      <c r="K117" s="111"/>
    </row>
    <row r="118" spans="1:11" ht="34.5" customHeight="1">
      <c r="A118" s="48"/>
      <c r="B118" s="34">
        <v>9</v>
      </c>
      <c r="C118" s="34"/>
      <c r="D118" s="35" t="s">
        <v>59</v>
      </c>
      <c r="E118" s="36"/>
      <c r="F118" s="93"/>
      <c r="G118" s="119"/>
      <c r="H118" s="62"/>
      <c r="I118" s="62"/>
      <c r="J118" s="62"/>
      <c r="K118" s="114"/>
    </row>
    <row r="119" spans="1:11" ht="24.75" customHeight="1">
      <c r="A119" s="21"/>
      <c r="B119" s="22"/>
      <c r="C119" s="22">
        <v>1</v>
      </c>
      <c r="D119" s="23" t="s">
        <v>60</v>
      </c>
      <c r="E119" s="24">
        <v>22919.55</v>
      </c>
      <c r="F119" s="91">
        <v>204208</v>
      </c>
      <c r="G119" s="76">
        <v>19369.12</v>
      </c>
      <c r="H119" s="64">
        <v>182559.59</v>
      </c>
      <c r="I119" s="64">
        <v>3429.82</v>
      </c>
      <c r="J119" s="64">
        <v>17948.41</v>
      </c>
      <c r="K119" s="114">
        <f>SUM(E119+F119)-(G119+H119)-(I119+J119)</f>
        <v>3820.609999999997</v>
      </c>
    </row>
    <row r="120" spans="1:11" ht="24.75" customHeight="1">
      <c r="A120" s="21"/>
      <c r="B120" s="22"/>
      <c r="C120" s="22">
        <v>3</v>
      </c>
      <c r="D120" s="23" t="s">
        <v>61</v>
      </c>
      <c r="E120" s="24">
        <v>118574.91</v>
      </c>
      <c r="F120" s="91">
        <v>31500</v>
      </c>
      <c r="G120" s="76">
        <v>34536.13</v>
      </c>
      <c r="H120" s="64">
        <v>0</v>
      </c>
      <c r="I120" s="64">
        <v>84033.78</v>
      </c>
      <c r="J120" s="64">
        <v>30000</v>
      </c>
      <c r="K120" s="114">
        <f>SUM(E120+F120)-(G120+H120)-(I120+J120)</f>
        <v>1505</v>
      </c>
    </row>
    <row r="121" spans="1:11" ht="24.75" customHeight="1">
      <c r="A121" s="21"/>
      <c r="B121" s="22"/>
      <c r="C121" s="22">
        <v>4</v>
      </c>
      <c r="D121" s="23" t="s">
        <v>62</v>
      </c>
      <c r="E121" s="24">
        <v>0</v>
      </c>
      <c r="F121" s="91">
        <v>34600</v>
      </c>
      <c r="G121" s="76">
        <v>0</v>
      </c>
      <c r="H121" s="64">
        <v>34600</v>
      </c>
      <c r="I121" s="64">
        <v>0</v>
      </c>
      <c r="J121" s="64">
        <v>0</v>
      </c>
      <c r="K121" s="114">
        <f>SUM(E121+F121)-(G121+H121)-(I121+J121)</f>
        <v>0</v>
      </c>
    </row>
    <row r="122" spans="1:11" ht="24.75" customHeight="1">
      <c r="A122" s="21"/>
      <c r="B122" s="22"/>
      <c r="C122" s="22">
        <v>5</v>
      </c>
      <c r="D122" s="23" t="s">
        <v>63</v>
      </c>
      <c r="E122" s="24">
        <v>86743.12</v>
      </c>
      <c r="F122" s="91">
        <v>658500</v>
      </c>
      <c r="G122" s="76">
        <v>86689.76</v>
      </c>
      <c r="H122" s="64">
        <v>568412.05</v>
      </c>
      <c r="I122" s="64">
        <v>0</v>
      </c>
      <c r="J122" s="64">
        <v>90087.95</v>
      </c>
      <c r="K122" s="114">
        <f>SUM(E122+F122)-(G122+H122)-(I122+J122)</f>
        <v>53.359999999942374</v>
      </c>
    </row>
    <row r="123" spans="1:11" ht="24.75" customHeight="1">
      <c r="A123" s="21"/>
      <c r="B123" s="22"/>
      <c r="C123" s="22">
        <v>6</v>
      </c>
      <c r="D123" s="23" t="s">
        <v>64</v>
      </c>
      <c r="E123" s="24">
        <v>5040.59</v>
      </c>
      <c r="F123" s="91">
        <v>85100</v>
      </c>
      <c r="G123" s="76">
        <v>5040.59</v>
      </c>
      <c r="H123" s="64">
        <v>36665.5</v>
      </c>
      <c r="I123" s="64">
        <v>0</v>
      </c>
      <c r="J123" s="64">
        <v>47934.5</v>
      </c>
      <c r="K123" s="114">
        <f>SUM(E123+F123)-(G123+H123)-(I123+J123)</f>
        <v>500</v>
      </c>
    </row>
    <row r="124" spans="1:11" ht="24.75" customHeight="1" thickBot="1">
      <c r="A124" s="25"/>
      <c r="B124" s="26"/>
      <c r="C124" s="26"/>
      <c r="D124" s="45" t="s">
        <v>1</v>
      </c>
      <c r="E124" s="46">
        <f>SUM(E119:E123)</f>
        <v>233278.16999999998</v>
      </c>
      <c r="F124" s="46">
        <f aca="true" t="shared" si="15" ref="F124:K124">SUM(F119:F123)</f>
        <v>1013908</v>
      </c>
      <c r="G124" s="46">
        <f t="shared" si="15"/>
        <v>145635.6</v>
      </c>
      <c r="H124" s="46">
        <f t="shared" si="15"/>
        <v>822237.14</v>
      </c>
      <c r="I124" s="46">
        <f t="shared" si="15"/>
        <v>87463.6</v>
      </c>
      <c r="J124" s="46">
        <f t="shared" si="15"/>
        <v>185970.86</v>
      </c>
      <c r="K124" s="46">
        <f t="shared" si="15"/>
        <v>5878.969999999939</v>
      </c>
    </row>
    <row r="125" spans="1:11" ht="24.75" customHeight="1">
      <c r="A125" s="28"/>
      <c r="B125" s="29"/>
      <c r="C125" s="29"/>
      <c r="D125" s="30"/>
      <c r="E125" s="31"/>
      <c r="F125" s="92"/>
      <c r="G125" s="15"/>
      <c r="H125" s="32"/>
      <c r="I125" s="32"/>
      <c r="J125" s="32"/>
      <c r="K125" s="111"/>
    </row>
    <row r="126" spans="1:11" ht="24.75" customHeight="1" thickBot="1">
      <c r="A126" s="28"/>
      <c r="B126" s="29"/>
      <c r="C126" s="29"/>
      <c r="D126" s="30"/>
      <c r="E126" s="31"/>
      <c r="F126" s="92"/>
      <c r="G126" s="15"/>
      <c r="H126" s="32"/>
      <c r="I126" s="32"/>
      <c r="J126" s="32"/>
      <c r="K126" s="111"/>
    </row>
    <row r="127" spans="1:11" ht="24.75" customHeight="1">
      <c r="A127" s="48"/>
      <c r="B127" s="34">
        <v>10</v>
      </c>
      <c r="C127" s="34"/>
      <c r="D127" s="35" t="s">
        <v>65</v>
      </c>
      <c r="E127" s="36"/>
      <c r="F127" s="93"/>
      <c r="G127" s="119"/>
      <c r="H127" s="62"/>
      <c r="I127" s="62"/>
      <c r="J127" s="62"/>
      <c r="K127" s="114"/>
    </row>
    <row r="128" spans="1:11" ht="29.25" customHeight="1">
      <c r="A128" s="21"/>
      <c r="B128" s="22"/>
      <c r="C128" s="22">
        <v>4</v>
      </c>
      <c r="D128" s="23" t="s">
        <v>66</v>
      </c>
      <c r="E128" s="24">
        <v>224506.3</v>
      </c>
      <c r="F128" s="91">
        <v>410276.53</v>
      </c>
      <c r="G128" s="76">
        <v>143596.48</v>
      </c>
      <c r="H128" s="64">
        <v>176409.48</v>
      </c>
      <c r="I128" s="64">
        <v>80347.44</v>
      </c>
      <c r="J128" s="64">
        <v>222331.55</v>
      </c>
      <c r="K128" s="114">
        <f>SUM(E128+F128)-(G128+H128)-(I128+J128)</f>
        <v>12097.880000000063</v>
      </c>
    </row>
    <row r="129" spans="1:11" ht="24.75" customHeight="1">
      <c r="A129" s="49"/>
      <c r="B129" s="43"/>
      <c r="C129" s="22">
        <v>5</v>
      </c>
      <c r="D129" s="23" t="s">
        <v>67</v>
      </c>
      <c r="E129" s="24">
        <v>9359.6</v>
      </c>
      <c r="F129" s="91">
        <v>29708</v>
      </c>
      <c r="G129" s="76">
        <v>6430.78</v>
      </c>
      <c r="H129" s="64">
        <v>25203.98</v>
      </c>
      <c r="I129" s="64">
        <v>2628.82</v>
      </c>
      <c r="J129" s="64">
        <v>4504.02</v>
      </c>
      <c r="K129" s="114">
        <f>SUM(E129+F129)-(G129+H129)-(I129+J129)</f>
        <v>300</v>
      </c>
    </row>
    <row r="130" spans="1:11" ht="24.75" customHeight="1" thickBot="1">
      <c r="A130" s="25"/>
      <c r="B130" s="26"/>
      <c r="C130" s="26"/>
      <c r="D130" s="45" t="s">
        <v>1</v>
      </c>
      <c r="E130" s="46">
        <f>SUM(E128:E129)</f>
        <v>233865.9</v>
      </c>
      <c r="F130" s="46">
        <f aca="true" t="shared" si="16" ref="F130:K130">SUM(F128:F129)</f>
        <v>439984.53</v>
      </c>
      <c r="G130" s="46">
        <f t="shared" si="16"/>
        <v>150027.26</v>
      </c>
      <c r="H130" s="46">
        <f t="shared" si="16"/>
        <v>201613.46000000002</v>
      </c>
      <c r="I130" s="46">
        <f t="shared" si="16"/>
        <v>82976.26000000001</v>
      </c>
      <c r="J130" s="46">
        <f t="shared" si="16"/>
        <v>226835.56999999998</v>
      </c>
      <c r="K130" s="46">
        <f t="shared" si="16"/>
        <v>12397.880000000063</v>
      </c>
    </row>
    <row r="131" spans="1:11" ht="24.75" customHeight="1">
      <c r="A131" s="28"/>
      <c r="B131" s="29"/>
      <c r="C131" s="29"/>
      <c r="D131" s="30"/>
      <c r="E131" s="31"/>
      <c r="F131" s="92"/>
      <c r="G131" s="15"/>
      <c r="H131" s="32"/>
      <c r="I131" s="32"/>
      <c r="J131" s="32"/>
      <c r="K131" s="111"/>
    </row>
    <row r="132" spans="1:11" ht="24.75" customHeight="1" thickBot="1">
      <c r="A132" s="50"/>
      <c r="B132" s="39"/>
      <c r="C132" s="39"/>
      <c r="D132" s="40"/>
      <c r="E132" s="31"/>
      <c r="F132" s="92"/>
      <c r="G132" s="32"/>
      <c r="H132" s="32"/>
      <c r="I132" s="32"/>
      <c r="J132" s="32"/>
      <c r="K132" s="111"/>
    </row>
    <row r="133" spans="1:11" ht="24.75" customHeight="1">
      <c r="A133" s="48"/>
      <c r="B133" s="34">
        <v>11</v>
      </c>
      <c r="C133" s="34"/>
      <c r="D133" s="35" t="s">
        <v>68</v>
      </c>
      <c r="E133" s="36"/>
      <c r="F133" s="93"/>
      <c r="G133" s="120"/>
      <c r="H133" s="62"/>
      <c r="I133" s="62"/>
      <c r="J133" s="62"/>
      <c r="K133" s="114"/>
    </row>
    <row r="134" spans="1:11" ht="24.75" customHeight="1">
      <c r="A134" s="21"/>
      <c r="B134" s="22"/>
      <c r="C134" s="22">
        <v>4</v>
      </c>
      <c r="D134" s="23" t="s">
        <v>69</v>
      </c>
      <c r="E134" s="24">
        <v>5500</v>
      </c>
      <c r="F134" s="91">
        <v>7150</v>
      </c>
      <c r="G134" s="76">
        <v>5494.71</v>
      </c>
      <c r="H134" s="64">
        <v>2370.5</v>
      </c>
      <c r="I134" s="64">
        <v>0</v>
      </c>
      <c r="J134" s="64">
        <v>4779.5</v>
      </c>
      <c r="K134" s="114">
        <f>SUM(E134+F134)-(G134+H134)-(I134+J134)</f>
        <v>5.289999999999964</v>
      </c>
    </row>
    <row r="135" spans="1:11" ht="24.75" customHeight="1" thickBot="1">
      <c r="A135" s="51"/>
      <c r="B135" s="52"/>
      <c r="C135" s="52"/>
      <c r="D135" s="45" t="s">
        <v>1</v>
      </c>
      <c r="E135" s="46">
        <f>SUM(E134)</f>
        <v>5500</v>
      </c>
      <c r="F135" s="46">
        <f aca="true" t="shared" si="17" ref="F135:K135">SUM(F134)</f>
        <v>7150</v>
      </c>
      <c r="G135" s="46">
        <f t="shared" si="17"/>
        <v>5494.71</v>
      </c>
      <c r="H135" s="46">
        <f t="shared" si="17"/>
        <v>2370.5</v>
      </c>
      <c r="I135" s="46">
        <f t="shared" si="17"/>
        <v>0</v>
      </c>
      <c r="J135" s="46">
        <f t="shared" si="17"/>
        <v>4779.5</v>
      </c>
      <c r="K135" s="46">
        <f t="shared" si="17"/>
        <v>5.289999999999964</v>
      </c>
    </row>
    <row r="136" spans="1:11" ht="24.75" customHeight="1" thickBot="1">
      <c r="A136" s="53"/>
      <c r="B136" s="54"/>
      <c r="C136" s="54"/>
      <c r="D136" s="55"/>
      <c r="E136" s="56"/>
      <c r="F136" s="94"/>
      <c r="G136" s="32"/>
      <c r="H136" s="32"/>
      <c r="I136" s="32"/>
      <c r="J136" s="32"/>
      <c r="K136" s="111"/>
    </row>
    <row r="137" spans="1:11" ht="24.75" customHeight="1" thickBot="1" thickTop="1">
      <c r="A137" s="53"/>
      <c r="B137" s="54"/>
      <c r="C137" s="54"/>
      <c r="D137" s="57" t="s">
        <v>70</v>
      </c>
      <c r="E137" s="58">
        <f>SUM(E135)+E130+E124+E115+E108+E102+E97+E91+E83+E78</f>
        <v>1221330.99</v>
      </c>
      <c r="F137" s="58">
        <f aca="true" t="shared" si="18" ref="F137:K137">SUM(F135)+F130+F124+F115+F108+F102+F97+F91+F83+F78</f>
        <v>4079094.7800000003</v>
      </c>
      <c r="G137" s="58">
        <f t="shared" si="18"/>
        <v>883285.54</v>
      </c>
      <c r="H137" s="58">
        <f t="shared" si="18"/>
        <v>3088798.15</v>
      </c>
      <c r="I137" s="58">
        <f t="shared" si="18"/>
        <v>335643.95000000007</v>
      </c>
      <c r="J137" s="58">
        <f t="shared" si="18"/>
        <v>940118.3799999999</v>
      </c>
      <c r="K137" s="58">
        <f t="shared" si="18"/>
        <v>52579.75000000009</v>
      </c>
    </row>
    <row r="138" spans="1:11" ht="24.75" customHeight="1" thickTop="1">
      <c r="A138" s="59"/>
      <c r="B138" s="60"/>
      <c r="C138" s="60"/>
      <c r="D138" s="61"/>
      <c r="E138" s="32"/>
      <c r="F138" s="95"/>
      <c r="G138" s="32"/>
      <c r="H138" s="32"/>
      <c r="I138" s="32"/>
      <c r="J138" s="32"/>
      <c r="K138" s="111"/>
    </row>
    <row r="139" spans="1:11" ht="24.75" customHeight="1" thickBot="1">
      <c r="A139" s="59"/>
      <c r="B139" s="60"/>
      <c r="C139" s="60"/>
      <c r="D139" s="61"/>
      <c r="E139" s="32"/>
      <c r="F139" s="95"/>
      <c r="G139" s="32"/>
      <c r="H139" s="32"/>
      <c r="I139" s="32"/>
      <c r="J139" s="32"/>
      <c r="K139" s="111"/>
    </row>
    <row r="140" spans="1:11" ht="24.75" customHeight="1">
      <c r="A140" s="135">
        <v>2</v>
      </c>
      <c r="B140" s="34"/>
      <c r="C140" s="34"/>
      <c r="D140" s="134" t="s">
        <v>71</v>
      </c>
      <c r="E140" s="62"/>
      <c r="F140" s="96"/>
      <c r="G140" s="120"/>
      <c r="H140" s="62"/>
      <c r="I140" s="62"/>
      <c r="J140" s="62"/>
      <c r="K140" s="115"/>
    </row>
    <row r="141" spans="1:11" ht="24.75" customHeight="1">
      <c r="A141" s="63"/>
      <c r="B141" s="43">
        <v>1</v>
      </c>
      <c r="C141" s="43"/>
      <c r="D141" s="44" t="s">
        <v>31</v>
      </c>
      <c r="E141" s="64"/>
      <c r="F141" s="97"/>
      <c r="G141" s="76"/>
      <c r="H141" s="64"/>
      <c r="I141" s="64"/>
      <c r="J141" s="64"/>
      <c r="K141" s="114"/>
    </row>
    <row r="142" spans="1:11" ht="24.75" customHeight="1">
      <c r="A142" s="63"/>
      <c r="B142" s="43"/>
      <c r="C142" s="22">
        <v>3</v>
      </c>
      <c r="D142" s="23" t="s">
        <v>82</v>
      </c>
      <c r="E142" s="64">
        <v>10282.31</v>
      </c>
      <c r="F142" s="97">
        <v>0</v>
      </c>
      <c r="G142" s="76">
        <v>400</v>
      </c>
      <c r="H142" s="64">
        <v>0</v>
      </c>
      <c r="I142" s="64">
        <v>9882.31</v>
      </c>
      <c r="J142" s="64">
        <v>0</v>
      </c>
      <c r="K142" s="114">
        <f>SUM(E142+F142)-(G142+H142)-(I142+J142)</f>
        <v>0</v>
      </c>
    </row>
    <row r="143" spans="1:11" ht="24.75" customHeight="1">
      <c r="A143" s="63"/>
      <c r="B143" s="65"/>
      <c r="C143" s="65">
        <v>5</v>
      </c>
      <c r="D143" s="66" t="s">
        <v>36</v>
      </c>
      <c r="E143" s="64">
        <v>656109.39</v>
      </c>
      <c r="F143" s="97">
        <v>187296.99</v>
      </c>
      <c r="G143" s="76">
        <v>340063.33</v>
      </c>
      <c r="H143" s="64">
        <v>44742.29</v>
      </c>
      <c r="I143" s="64">
        <v>280370.24</v>
      </c>
      <c r="J143" s="64">
        <v>142554.7</v>
      </c>
      <c r="K143" s="114">
        <f>SUM(E143+F143)-(G143+H143)-(I143+J143)</f>
        <v>35675.82000000001</v>
      </c>
    </row>
    <row r="144" spans="1:11" ht="24.75" customHeight="1">
      <c r="A144" s="63"/>
      <c r="B144" s="65"/>
      <c r="C144" s="65">
        <v>6</v>
      </c>
      <c r="D144" s="66" t="s">
        <v>37</v>
      </c>
      <c r="E144" s="64">
        <v>18081.11</v>
      </c>
      <c r="F144" s="97">
        <v>40000</v>
      </c>
      <c r="G144" s="76">
        <v>18072.82</v>
      </c>
      <c r="H144" s="64">
        <v>23921.79</v>
      </c>
      <c r="I144" s="64">
        <v>8.29</v>
      </c>
      <c r="J144" s="64">
        <v>16078.21</v>
      </c>
      <c r="K144" s="114">
        <f>SUM(E144+F144)-(G144+H144)-(I144+J144)</f>
        <v>0</v>
      </c>
    </row>
    <row r="145" spans="1:11" ht="24.75" customHeight="1" thickBot="1">
      <c r="A145" s="51"/>
      <c r="B145" s="52"/>
      <c r="C145" s="52"/>
      <c r="D145" s="67" t="s">
        <v>1</v>
      </c>
      <c r="E145" s="68">
        <f>SUM(E142:E144)</f>
        <v>684472.81</v>
      </c>
      <c r="F145" s="68">
        <f aca="true" t="shared" si="19" ref="F145:K145">SUM(F142:F144)</f>
        <v>227296.99</v>
      </c>
      <c r="G145" s="68">
        <f t="shared" si="19"/>
        <v>358536.15</v>
      </c>
      <c r="H145" s="68">
        <f t="shared" si="19"/>
        <v>68664.08</v>
      </c>
      <c r="I145" s="68">
        <f t="shared" si="19"/>
        <v>290260.83999999997</v>
      </c>
      <c r="J145" s="68">
        <f t="shared" si="19"/>
        <v>158632.91</v>
      </c>
      <c r="K145" s="68">
        <f t="shared" si="19"/>
        <v>35675.82000000001</v>
      </c>
    </row>
    <row r="146" spans="1:11" ht="24.75" customHeight="1">
      <c r="A146" s="53"/>
      <c r="B146" s="54"/>
      <c r="C146" s="54"/>
      <c r="D146" s="47"/>
      <c r="E146" s="31"/>
      <c r="F146" s="31"/>
      <c r="G146" s="31"/>
      <c r="H146" s="31"/>
      <c r="I146" s="31"/>
      <c r="J146" s="31"/>
      <c r="K146" s="31"/>
    </row>
    <row r="147" spans="1:11" ht="24.75" customHeight="1" thickBot="1">
      <c r="A147" s="59"/>
      <c r="B147" s="60"/>
      <c r="C147" s="60"/>
      <c r="D147" s="61"/>
      <c r="E147" s="32"/>
      <c r="F147" s="95"/>
      <c r="G147" s="32"/>
      <c r="H147" s="32"/>
      <c r="I147" s="32"/>
      <c r="J147" s="32"/>
      <c r="K147" s="111"/>
    </row>
    <row r="148" spans="1:11" ht="24.75" customHeight="1">
      <c r="A148" s="69"/>
      <c r="B148" s="70">
        <v>3</v>
      </c>
      <c r="C148" s="70"/>
      <c r="D148" s="71" t="s">
        <v>40</v>
      </c>
      <c r="E148" s="62"/>
      <c r="F148" s="96"/>
      <c r="G148" s="120"/>
      <c r="H148" s="62"/>
      <c r="I148" s="62"/>
      <c r="J148" s="62"/>
      <c r="K148" s="115"/>
    </row>
    <row r="149" spans="1:11" ht="24.75" customHeight="1">
      <c r="A149" s="63"/>
      <c r="B149" s="65"/>
      <c r="C149" s="65">
        <v>1</v>
      </c>
      <c r="D149" s="66" t="s">
        <v>41</v>
      </c>
      <c r="E149" s="64">
        <v>22000</v>
      </c>
      <c r="F149" s="97">
        <v>0</v>
      </c>
      <c r="G149" s="76">
        <v>22000</v>
      </c>
      <c r="H149" s="64">
        <v>0</v>
      </c>
      <c r="I149" s="64">
        <v>0</v>
      </c>
      <c r="J149" s="64">
        <v>0</v>
      </c>
      <c r="K149" s="114">
        <f>SUM(E149+F149)-(G149+H149)-(I149+J149)</f>
        <v>0</v>
      </c>
    </row>
    <row r="150" spans="1:11" ht="24.75" customHeight="1" thickBot="1">
      <c r="A150" s="51"/>
      <c r="B150" s="52"/>
      <c r="C150" s="52"/>
      <c r="D150" s="67" t="s">
        <v>1</v>
      </c>
      <c r="E150" s="68">
        <f aca="true" t="shared" si="20" ref="E150:K150">SUM(E149)</f>
        <v>22000</v>
      </c>
      <c r="F150" s="68">
        <f t="shared" si="20"/>
        <v>0</v>
      </c>
      <c r="G150" s="68">
        <f t="shared" si="20"/>
        <v>22000</v>
      </c>
      <c r="H150" s="68">
        <f t="shared" si="20"/>
        <v>0</v>
      </c>
      <c r="I150" s="68">
        <f t="shared" si="20"/>
        <v>0</v>
      </c>
      <c r="J150" s="68">
        <f t="shared" si="20"/>
        <v>0</v>
      </c>
      <c r="K150" s="68">
        <f t="shared" si="20"/>
        <v>0</v>
      </c>
    </row>
    <row r="151" spans="1:11" ht="24.75" customHeight="1">
      <c r="A151" s="53"/>
      <c r="B151" s="54"/>
      <c r="C151" s="54"/>
      <c r="D151" s="47"/>
      <c r="E151" s="31"/>
      <c r="F151" s="31"/>
      <c r="G151" s="31"/>
      <c r="H151" s="31"/>
      <c r="I151" s="31"/>
      <c r="J151" s="31"/>
      <c r="K151" s="31"/>
    </row>
    <row r="152" spans="1:11" ht="24.75" customHeight="1" thickBot="1">
      <c r="A152" s="59"/>
      <c r="B152" s="60"/>
      <c r="C152" s="60"/>
      <c r="D152" s="61"/>
      <c r="E152" s="32"/>
      <c r="F152" s="95"/>
      <c r="G152" s="32"/>
      <c r="H152" s="32"/>
      <c r="I152" s="32"/>
      <c r="J152" s="32"/>
      <c r="K152" s="111"/>
    </row>
    <row r="153" spans="1:11" ht="24.75" customHeight="1">
      <c r="A153" s="69"/>
      <c r="B153" s="70">
        <v>4</v>
      </c>
      <c r="C153" s="70"/>
      <c r="D153" s="71" t="s">
        <v>42</v>
      </c>
      <c r="E153" s="62"/>
      <c r="F153" s="96"/>
      <c r="G153" s="120"/>
      <c r="H153" s="62"/>
      <c r="I153" s="62"/>
      <c r="J153" s="62"/>
      <c r="K153" s="115"/>
    </row>
    <row r="154" spans="1:11" ht="24.75" customHeight="1">
      <c r="A154" s="63"/>
      <c r="B154" s="65"/>
      <c r="C154" s="65">
        <v>1</v>
      </c>
      <c r="D154" s="66" t="s">
        <v>43</v>
      </c>
      <c r="E154" s="64">
        <v>325484.66</v>
      </c>
      <c r="F154" s="97">
        <v>127500</v>
      </c>
      <c r="G154" s="76">
        <v>2445.6</v>
      </c>
      <c r="H154" s="64">
        <v>0</v>
      </c>
      <c r="I154" s="64">
        <v>323039.06</v>
      </c>
      <c r="J154" s="64">
        <v>127500</v>
      </c>
      <c r="K154" s="114">
        <f>SUM(E154+F154)-(G154+H154)-(I154+J154)</f>
        <v>0</v>
      </c>
    </row>
    <row r="155" spans="1:11" ht="24.75" customHeight="1">
      <c r="A155" s="63"/>
      <c r="B155" s="65"/>
      <c r="C155" s="65">
        <v>2</v>
      </c>
      <c r="D155" s="66" t="s">
        <v>44</v>
      </c>
      <c r="E155" s="64">
        <v>6919.82</v>
      </c>
      <c r="F155" s="97">
        <v>0</v>
      </c>
      <c r="G155" s="76">
        <v>0</v>
      </c>
      <c r="H155" s="64">
        <v>0</v>
      </c>
      <c r="I155" s="64">
        <v>0</v>
      </c>
      <c r="J155" s="64">
        <v>0</v>
      </c>
      <c r="K155" s="114">
        <f>SUM(E155+F155)-(G155+H155)-(I155+J155)</f>
        <v>6919.82</v>
      </c>
    </row>
    <row r="156" spans="1:11" ht="24.75" customHeight="1">
      <c r="A156" s="63"/>
      <c r="B156" s="65"/>
      <c r="C156" s="65">
        <v>3</v>
      </c>
      <c r="D156" s="66" t="s">
        <v>45</v>
      </c>
      <c r="E156" s="64">
        <v>283260.42</v>
      </c>
      <c r="F156" s="97">
        <v>0</v>
      </c>
      <c r="G156" s="76">
        <v>31853.14</v>
      </c>
      <c r="H156" s="64">
        <v>0</v>
      </c>
      <c r="I156" s="64">
        <v>251346</v>
      </c>
      <c r="J156" s="64">
        <v>0</v>
      </c>
      <c r="K156" s="114">
        <f>SUM(E156+F156)-(G156+H156)-(I156+J156)</f>
        <v>61.27999999996973</v>
      </c>
    </row>
    <row r="157" spans="1:11" ht="24.75" customHeight="1" thickBot="1">
      <c r="A157" s="51"/>
      <c r="B157" s="52"/>
      <c r="C157" s="52"/>
      <c r="D157" s="67" t="s">
        <v>1</v>
      </c>
      <c r="E157" s="68">
        <f>SUM(E154:E156)</f>
        <v>615664.8999999999</v>
      </c>
      <c r="F157" s="68">
        <f aca="true" t="shared" si="21" ref="F157:K157">SUM(F154:F156)</f>
        <v>127500</v>
      </c>
      <c r="G157" s="68">
        <f t="shared" si="21"/>
        <v>34298.74</v>
      </c>
      <c r="H157" s="68">
        <f t="shared" si="21"/>
        <v>0</v>
      </c>
      <c r="I157" s="68">
        <f t="shared" si="21"/>
        <v>574385.06</v>
      </c>
      <c r="J157" s="68">
        <f t="shared" si="21"/>
        <v>127500</v>
      </c>
      <c r="K157" s="68">
        <f t="shared" si="21"/>
        <v>6981.099999999969</v>
      </c>
    </row>
    <row r="158" spans="1:11" ht="24.75" customHeight="1">
      <c r="A158" s="59"/>
      <c r="B158" s="60"/>
      <c r="C158" s="60"/>
      <c r="D158" s="61"/>
      <c r="E158" s="32"/>
      <c r="F158" s="95"/>
      <c r="G158" s="32"/>
      <c r="H158" s="32"/>
      <c r="I158" s="32"/>
      <c r="J158" s="32"/>
      <c r="K158" s="111"/>
    </row>
    <row r="159" spans="1:11" ht="24.75" customHeight="1" thickBot="1">
      <c r="A159" s="59"/>
      <c r="B159" s="60"/>
      <c r="C159" s="60"/>
      <c r="D159" s="61"/>
      <c r="E159" s="32"/>
      <c r="F159" s="95"/>
      <c r="G159" s="32"/>
      <c r="H159" s="32"/>
      <c r="I159" s="32"/>
      <c r="J159" s="32"/>
      <c r="K159" s="111"/>
    </row>
    <row r="160" spans="1:11" ht="24.75" customHeight="1">
      <c r="A160" s="69"/>
      <c r="B160" s="70">
        <v>5</v>
      </c>
      <c r="C160" s="70"/>
      <c r="D160" s="71" t="s">
        <v>48</v>
      </c>
      <c r="E160" s="62"/>
      <c r="F160" s="96"/>
      <c r="G160" s="120"/>
      <c r="H160" s="62"/>
      <c r="I160" s="62"/>
      <c r="J160" s="62"/>
      <c r="K160" s="115"/>
    </row>
    <row r="161" spans="1:11" ht="24.75" customHeight="1">
      <c r="A161" s="63"/>
      <c r="B161" s="65"/>
      <c r="C161" s="65">
        <v>1</v>
      </c>
      <c r="D161" s="66" t="s">
        <v>72</v>
      </c>
      <c r="E161" s="64">
        <v>769822.19</v>
      </c>
      <c r="F161" s="97">
        <v>0</v>
      </c>
      <c r="G161" s="76">
        <v>591718.32</v>
      </c>
      <c r="H161" s="64">
        <v>0</v>
      </c>
      <c r="I161" s="64">
        <v>178103.87</v>
      </c>
      <c r="J161" s="64">
        <v>0</v>
      </c>
      <c r="K161" s="114">
        <f>SUM(E161+F161)-(G161+H161)-(I161+J161)</f>
        <v>0</v>
      </c>
    </row>
    <row r="162" spans="1:11" ht="24.75" customHeight="1">
      <c r="A162" s="63"/>
      <c r="B162" s="65"/>
      <c r="C162" s="65">
        <v>2</v>
      </c>
      <c r="D162" s="66" t="s">
        <v>73</v>
      </c>
      <c r="E162" s="64">
        <v>630860.87</v>
      </c>
      <c r="F162" s="97">
        <v>0</v>
      </c>
      <c r="G162" s="76">
        <v>39366.47</v>
      </c>
      <c r="H162" s="64">
        <v>0</v>
      </c>
      <c r="I162" s="64">
        <v>591494.4</v>
      </c>
      <c r="J162" s="64">
        <v>0</v>
      </c>
      <c r="K162" s="114">
        <f>SUM(E162+F162)-(G162+H162)-(I162+J162)</f>
        <v>0</v>
      </c>
    </row>
    <row r="163" spans="1:11" ht="24.75" customHeight="1" thickBot="1">
      <c r="A163" s="51"/>
      <c r="B163" s="52"/>
      <c r="C163" s="52"/>
      <c r="D163" s="67" t="s">
        <v>1</v>
      </c>
      <c r="E163" s="68">
        <f>SUM(E161:E162)</f>
        <v>1400683.06</v>
      </c>
      <c r="F163" s="68">
        <f aca="true" t="shared" si="22" ref="F163:K163">SUM(F161:F162)</f>
        <v>0</v>
      </c>
      <c r="G163" s="68">
        <f t="shared" si="22"/>
        <v>631084.7899999999</v>
      </c>
      <c r="H163" s="68">
        <f t="shared" si="22"/>
        <v>0</v>
      </c>
      <c r="I163" s="68">
        <f t="shared" si="22"/>
        <v>769598.27</v>
      </c>
      <c r="J163" s="68">
        <f t="shared" si="22"/>
        <v>0</v>
      </c>
      <c r="K163" s="68">
        <f t="shared" si="22"/>
        <v>0</v>
      </c>
    </row>
    <row r="164" spans="1:11" ht="24.75" customHeight="1">
      <c r="A164" s="59"/>
      <c r="B164" s="60"/>
      <c r="C164" s="60"/>
      <c r="D164" s="61"/>
      <c r="E164" s="32"/>
      <c r="F164" s="95"/>
      <c r="G164" s="32"/>
      <c r="H164" s="32"/>
      <c r="I164" s="32"/>
      <c r="J164" s="32"/>
      <c r="K164" s="111"/>
    </row>
    <row r="165" spans="1:11" ht="24.75" customHeight="1" thickBot="1">
      <c r="A165" s="59"/>
      <c r="B165" s="60"/>
      <c r="C165" s="60"/>
      <c r="D165" s="61"/>
      <c r="E165" s="32"/>
      <c r="F165" s="95"/>
      <c r="G165" s="32"/>
      <c r="H165" s="32"/>
      <c r="I165" s="32"/>
      <c r="J165" s="32"/>
      <c r="K165" s="111"/>
    </row>
    <row r="166" spans="1:11" ht="24.75" customHeight="1">
      <c r="A166" s="69"/>
      <c r="B166" s="70">
        <v>6</v>
      </c>
      <c r="C166" s="70"/>
      <c r="D166" s="71" t="s">
        <v>51</v>
      </c>
      <c r="E166" s="62"/>
      <c r="F166" s="96"/>
      <c r="G166" s="120"/>
      <c r="H166" s="62"/>
      <c r="I166" s="62"/>
      <c r="J166" s="62"/>
      <c r="K166" s="115"/>
    </row>
    <row r="167" spans="1:11" ht="24.75" customHeight="1">
      <c r="A167" s="63"/>
      <c r="B167" s="65"/>
      <c r="C167" s="65">
        <v>2</v>
      </c>
      <c r="D167" s="66" t="s">
        <v>74</v>
      </c>
      <c r="E167" s="64">
        <v>187502.85</v>
      </c>
      <c r="F167" s="97">
        <v>79758</v>
      </c>
      <c r="G167" s="76">
        <v>182625.05</v>
      </c>
      <c r="H167" s="64">
        <v>32302.4</v>
      </c>
      <c r="I167" s="64">
        <v>4454.23</v>
      </c>
      <c r="J167" s="64">
        <v>47455.6</v>
      </c>
      <c r="K167" s="114">
        <f>SUM(E167+F167)-(G167+H167)-(I167+J167)</f>
        <v>423.56999999999243</v>
      </c>
    </row>
    <row r="168" spans="1:11" ht="24.75" customHeight="1" thickBot="1">
      <c r="A168" s="51"/>
      <c r="B168" s="52"/>
      <c r="C168" s="52"/>
      <c r="D168" s="67" t="s">
        <v>1</v>
      </c>
      <c r="E168" s="68">
        <f>SUM(E167)</f>
        <v>187502.85</v>
      </c>
      <c r="F168" s="68">
        <f aca="true" t="shared" si="23" ref="F168:K168">SUM(F167)</f>
        <v>79758</v>
      </c>
      <c r="G168" s="68">
        <f t="shared" si="23"/>
        <v>182625.05</v>
      </c>
      <c r="H168" s="68">
        <f t="shared" si="23"/>
        <v>32302.4</v>
      </c>
      <c r="I168" s="68">
        <f t="shared" si="23"/>
        <v>4454.23</v>
      </c>
      <c r="J168" s="68">
        <f t="shared" si="23"/>
        <v>47455.6</v>
      </c>
      <c r="K168" s="68">
        <f t="shared" si="23"/>
        <v>423.56999999999243</v>
      </c>
    </row>
    <row r="169" spans="1:11" ht="24.75" customHeight="1">
      <c r="A169" s="59"/>
      <c r="B169" s="60"/>
      <c r="C169" s="60"/>
      <c r="D169" s="61"/>
      <c r="E169" s="32"/>
      <c r="F169" s="95"/>
      <c r="G169" s="32"/>
      <c r="H169" s="32"/>
      <c r="I169" s="32"/>
      <c r="J169" s="32"/>
      <c r="K169" s="111"/>
    </row>
    <row r="170" spans="1:11" ht="24.75" customHeight="1" thickBot="1">
      <c r="A170" s="59"/>
      <c r="B170" s="60"/>
      <c r="C170" s="60"/>
      <c r="D170" s="61"/>
      <c r="E170" s="32"/>
      <c r="F170" s="95"/>
      <c r="G170" s="32"/>
      <c r="H170" s="32"/>
      <c r="I170" s="32"/>
      <c r="J170" s="32"/>
      <c r="K170" s="111"/>
    </row>
    <row r="171" spans="1:11" ht="24.75" customHeight="1">
      <c r="A171" s="69"/>
      <c r="B171" s="70">
        <v>8</v>
      </c>
      <c r="C171" s="70"/>
      <c r="D171" s="71" t="s">
        <v>55</v>
      </c>
      <c r="E171" s="62"/>
      <c r="F171" s="96"/>
      <c r="G171" s="120"/>
      <c r="H171" s="62"/>
      <c r="I171" s="62"/>
      <c r="J171" s="62"/>
      <c r="K171" s="115"/>
    </row>
    <row r="172" spans="1:11" ht="24.75" customHeight="1">
      <c r="A172" s="63"/>
      <c r="B172" s="65"/>
      <c r="C172" s="65">
        <v>1</v>
      </c>
      <c r="D172" s="66" t="s">
        <v>75</v>
      </c>
      <c r="E172" s="64">
        <v>1746610.26</v>
      </c>
      <c r="F172" s="97">
        <v>1223707.72</v>
      </c>
      <c r="G172" s="76">
        <v>760638.47</v>
      </c>
      <c r="H172" s="64">
        <v>25479.43</v>
      </c>
      <c r="I172" s="64">
        <v>957842.68</v>
      </c>
      <c r="J172" s="64">
        <v>808228.29</v>
      </c>
      <c r="K172" s="114">
        <f>SUM(E172+F172)-(G172+H172)-(I172+J172)</f>
        <v>418129.10999999987</v>
      </c>
    </row>
    <row r="173" spans="1:11" ht="24.75" customHeight="1">
      <c r="A173" s="63"/>
      <c r="B173" s="65"/>
      <c r="C173" s="65">
        <v>2</v>
      </c>
      <c r="D173" s="66" t="s">
        <v>57</v>
      </c>
      <c r="E173" s="64">
        <v>125300</v>
      </c>
      <c r="F173" s="97">
        <v>30000</v>
      </c>
      <c r="G173" s="76">
        <v>49156.13</v>
      </c>
      <c r="H173" s="64">
        <v>30000</v>
      </c>
      <c r="I173" s="64">
        <v>76143.87</v>
      </c>
      <c r="J173" s="64">
        <v>0</v>
      </c>
      <c r="K173" s="114">
        <f>SUM(E173+F173)-(G173+H173)-(I173+J173)</f>
        <v>0</v>
      </c>
    </row>
    <row r="174" spans="1:11" ht="24.75" customHeight="1" thickBot="1">
      <c r="A174" s="51"/>
      <c r="B174" s="52"/>
      <c r="C174" s="52"/>
      <c r="D174" s="67" t="s">
        <v>1</v>
      </c>
      <c r="E174" s="68">
        <f>SUM(E172:E173)</f>
        <v>1871910.26</v>
      </c>
      <c r="F174" s="68">
        <f aca="true" t="shared" si="24" ref="F174:K174">SUM(F172:F173)</f>
        <v>1253707.72</v>
      </c>
      <c r="G174" s="68">
        <f t="shared" si="24"/>
        <v>809794.6</v>
      </c>
      <c r="H174" s="68">
        <f t="shared" si="24"/>
        <v>55479.43</v>
      </c>
      <c r="I174" s="68">
        <f t="shared" si="24"/>
        <v>1033986.55</v>
      </c>
      <c r="J174" s="68">
        <f t="shared" si="24"/>
        <v>808228.29</v>
      </c>
      <c r="K174" s="68">
        <f t="shared" si="24"/>
        <v>418129.10999999987</v>
      </c>
    </row>
    <row r="175" spans="1:11" ht="24.75" customHeight="1">
      <c r="A175" s="59"/>
      <c r="B175" s="60"/>
      <c r="C175" s="60"/>
      <c r="D175" s="61"/>
      <c r="E175" s="15"/>
      <c r="F175" s="98"/>
      <c r="G175" s="15"/>
      <c r="H175" s="32"/>
      <c r="I175" s="32"/>
      <c r="J175" s="32"/>
      <c r="K175" s="111"/>
    </row>
    <row r="176" spans="1:11" ht="24.75" customHeight="1" thickBot="1">
      <c r="A176" s="59"/>
      <c r="B176" s="60"/>
      <c r="C176" s="60"/>
      <c r="D176" s="61"/>
      <c r="E176" s="32"/>
      <c r="F176" s="95"/>
      <c r="G176" s="32"/>
      <c r="H176" s="32"/>
      <c r="I176" s="32"/>
      <c r="J176" s="32"/>
      <c r="K176" s="111"/>
    </row>
    <row r="177" spans="1:11" ht="35.25" customHeight="1">
      <c r="A177" s="69"/>
      <c r="B177" s="70">
        <v>9</v>
      </c>
      <c r="C177" s="70"/>
      <c r="D177" s="71" t="s">
        <v>76</v>
      </c>
      <c r="E177" s="62"/>
      <c r="F177" s="96"/>
      <c r="G177" s="120"/>
      <c r="H177" s="62"/>
      <c r="I177" s="62"/>
      <c r="J177" s="62"/>
      <c r="K177" s="115"/>
    </row>
    <row r="178" spans="1:11" ht="24.75" customHeight="1">
      <c r="A178" s="63"/>
      <c r="B178" s="65"/>
      <c r="C178" s="65">
        <v>1</v>
      </c>
      <c r="D178" s="66" t="s">
        <v>60</v>
      </c>
      <c r="E178" s="64">
        <v>38320.67</v>
      </c>
      <c r="F178" s="97">
        <v>57000</v>
      </c>
      <c r="G178" s="76">
        <v>24000</v>
      </c>
      <c r="H178" s="64">
        <v>47294.01</v>
      </c>
      <c r="I178" s="64">
        <v>14271.36</v>
      </c>
      <c r="J178" s="64">
        <v>9705.99</v>
      </c>
      <c r="K178" s="114">
        <f aca="true" t="shared" si="25" ref="K178:K183">SUM(E178+F178)-(G178+H178)-(I178+J178)</f>
        <v>49.309999999990396</v>
      </c>
    </row>
    <row r="179" spans="1:11" ht="24.75" customHeight="1">
      <c r="A179" s="63"/>
      <c r="B179" s="65"/>
      <c r="C179" s="65">
        <v>2</v>
      </c>
      <c r="D179" s="66" t="s">
        <v>107</v>
      </c>
      <c r="E179" s="64">
        <v>4877.06</v>
      </c>
      <c r="F179" s="97">
        <v>0</v>
      </c>
      <c r="G179" s="76">
        <v>0</v>
      </c>
      <c r="H179" s="64">
        <v>0</v>
      </c>
      <c r="I179" s="64">
        <v>0</v>
      </c>
      <c r="J179" s="64">
        <v>0</v>
      </c>
      <c r="K179" s="114">
        <f t="shared" si="25"/>
        <v>4877.06</v>
      </c>
    </row>
    <row r="180" spans="1:11" ht="24.75" customHeight="1">
      <c r="A180" s="63"/>
      <c r="B180" s="65"/>
      <c r="C180" s="65">
        <v>3</v>
      </c>
      <c r="D180" s="66" t="s">
        <v>61</v>
      </c>
      <c r="E180" s="64">
        <v>10954278.66</v>
      </c>
      <c r="F180" s="97">
        <v>5050000</v>
      </c>
      <c r="G180" s="76">
        <v>3536298.47</v>
      </c>
      <c r="H180" s="64">
        <v>40242.03</v>
      </c>
      <c r="I180" s="64">
        <v>7384643.03</v>
      </c>
      <c r="J180" s="64">
        <v>5009757.97</v>
      </c>
      <c r="K180" s="114">
        <f t="shared" si="25"/>
        <v>33337.16000000015</v>
      </c>
    </row>
    <row r="181" spans="1:11" ht="24.75" customHeight="1">
      <c r="A181" s="63"/>
      <c r="B181" s="65"/>
      <c r="C181" s="65">
        <v>4</v>
      </c>
      <c r="D181" s="66" t="s">
        <v>62</v>
      </c>
      <c r="E181" s="64">
        <v>67316.98</v>
      </c>
      <c r="F181" s="97">
        <v>0</v>
      </c>
      <c r="G181" s="76">
        <v>0</v>
      </c>
      <c r="H181" s="64">
        <v>0</v>
      </c>
      <c r="I181" s="64">
        <v>10311.03</v>
      </c>
      <c r="J181" s="64">
        <v>0</v>
      </c>
      <c r="K181" s="114">
        <f t="shared" si="25"/>
        <v>57005.95</v>
      </c>
    </row>
    <row r="182" spans="1:11" ht="24.75" customHeight="1">
      <c r="A182" s="63"/>
      <c r="B182" s="65"/>
      <c r="C182" s="65">
        <v>5</v>
      </c>
      <c r="D182" s="66" t="s">
        <v>63</v>
      </c>
      <c r="E182" s="64">
        <v>49000</v>
      </c>
      <c r="F182" s="97">
        <v>81000</v>
      </c>
      <c r="G182" s="76">
        <v>49000</v>
      </c>
      <c r="H182" s="64">
        <v>79000</v>
      </c>
      <c r="I182" s="64">
        <v>0</v>
      </c>
      <c r="J182" s="64">
        <v>2000</v>
      </c>
      <c r="K182" s="114">
        <f t="shared" si="25"/>
        <v>0</v>
      </c>
    </row>
    <row r="183" spans="1:11" ht="24.75" customHeight="1">
      <c r="A183" s="63"/>
      <c r="B183" s="65"/>
      <c r="C183" s="65">
        <v>6</v>
      </c>
      <c r="D183" s="66" t="s">
        <v>77</v>
      </c>
      <c r="E183" s="64">
        <v>145540.3</v>
      </c>
      <c r="F183" s="97">
        <v>23141</v>
      </c>
      <c r="G183" s="76">
        <v>57497.76</v>
      </c>
      <c r="H183" s="64">
        <v>4656.91</v>
      </c>
      <c r="I183" s="64">
        <v>87784.28</v>
      </c>
      <c r="J183" s="64">
        <v>18484.09</v>
      </c>
      <c r="K183" s="114">
        <f t="shared" si="25"/>
        <v>258.25999999999476</v>
      </c>
    </row>
    <row r="184" spans="1:11" ht="24.75" customHeight="1" thickBot="1">
      <c r="A184" s="51"/>
      <c r="B184" s="52"/>
      <c r="C184" s="52"/>
      <c r="D184" s="67" t="s">
        <v>1</v>
      </c>
      <c r="E184" s="68">
        <f>SUM(E178:E183)</f>
        <v>11259333.670000002</v>
      </c>
      <c r="F184" s="68">
        <f aca="true" t="shared" si="26" ref="F184:K184">SUM(F178:F183)</f>
        <v>5211141</v>
      </c>
      <c r="G184" s="68">
        <f t="shared" si="26"/>
        <v>3666796.23</v>
      </c>
      <c r="H184" s="68">
        <f t="shared" si="26"/>
        <v>171192.95</v>
      </c>
      <c r="I184" s="68">
        <f t="shared" si="26"/>
        <v>7497009.700000001</v>
      </c>
      <c r="J184" s="68">
        <f t="shared" si="26"/>
        <v>5039948.05</v>
      </c>
      <c r="K184" s="68">
        <f t="shared" si="26"/>
        <v>95527.74000000012</v>
      </c>
    </row>
    <row r="185" spans="1:11" ht="24.75" customHeight="1">
      <c r="A185" s="59"/>
      <c r="B185" s="60"/>
      <c r="C185" s="60"/>
      <c r="D185" s="61"/>
      <c r="E185" s="32"/>
      <c r="F185" s="95"/>
      <c r="G185" s="32"/>
      <c r="H185" s="32"/>
      <c r="I185" s="32"/>
      <c r="J185" s="32"/>
      <c r="K185" s="111"/>
    </row>
    <row r="186" spans="1:11" ht="24.75" customHeight="1" thickBot="1">
      <c r="A186" s="59"/>
      <c r="B186" s="60"/>
      <c r="C186" s="60"/>
      <c r="D186" s="61"/>
      <c r="E186" s="32"/>
      <c r="F186" s="95"/>
      <c r="G186" s="32"/>
      <c r="H186" s="32"/>
      <c r="I186" s="32"/>
      <c r="J186" s="32"/>
      <c r="K186" s="111"/>
    </row>
    <row r="187" spans="1:11" ht="24.75" customHeight="1">
      <c r="A187" s="69"/>
      <c r="B187" s="70">
        <v>10</v>
      </c>
      <c r="C187" s="70"/>
      <c r="D187" s="71" t="s">
        <v>65</v>
      </c>
      <c r="E187" s="62"/>
      <c r="F187" s="96"/>
      <c r="G187" s="120"/>
      <c r="H187" s="62"/>
      <c r="I187" s="62"/>
      <c r="J187" s="62"/>
      <c r="K187" s="115"/>
    </row>
    <row r="188" spans="1:11" ht="24.75" customHeight="1">
      <c r="A188" s="63"/>
      <c r="B188" s="65"/>
      <c r="C188" s="65">
        <v>2</v>
      </c>
      <c r="D188" s="66" t="s">
        <v>78</v>
      </c>
      <c r="E188" s="64">
        <v>10273.83</v>
      </c>
      <c r="F188" s="97">
        <v>0</v>
      </c>
      <c r="G188" s="76">
        <v>0</v>
      </c>
      <c r="H188" s="64">
        <v>0</v>
      </c>
      <c r="I188" s="64">
        <v>10273.83</v>
      </c>
      <c r="J188" s="64">
        <v>0</v>
      </c>
      <c r="K188" s="114">
        <f>SUM(E188+F188)-(G188+H188)-(I188+J188)</f>
        <v>0</v>
      </c>
    </row>
    <row r="189" spans="1:11" ht="24.75" customHeight="1">
      <c r="A189" s="63"/>
      <c r="B189" s="65"/>
      <c r="C189" s="65">
        <v>5</v>
      </c>
      <c r="D189" s="66" t="s">
        <v>67</v>
      </c>
      <c r="E189" s="64">
        <v>77822.78</v>
      </c>
      <c r="F189" s="97">
        <v>193000</v>
      </c>
      <c r="G189" s="76">
        <v>7652.16</v>
      </c>
      <c r="H189" s="64">
        <v>0</v>
      </c>
      <c r="I189" s="64">
        <v>70170.62</v>
      </c>
      <c r="J189" s="64">
        <v>191000</v>
      </c>
      <c r="K189" s="114">
        <f>SUM(E189+F189)-(G189+H189)-(I189+J189)</f>
        <v>2000.0000000000582</v>
      </c>
    </row>
    <row r="190" spans="1:11" ht="24.75" customHeight="1" thickBot="1">
      <c r="A190" s="51"/>
      <c r="B190" s="52"/>
      <c r="C190" s="52"/>
      <c r="D190" s="67" t="s">
        <v>1</v>
      </c>
      <c r="E190" s="68">
        <f>SUM(E188:E189)</f>
        <v>88096.61</v>
      </c>
      <c r="F190" s="68">
        <f aca="true" t="shared" si="27" ref="F190:K190">SUM(F188:F189)</f>
        <v>193000</v>
      </c>
      <c r="G190" s="68">
        <f t="shared" si="27"/>
        <v>7652.16</v>
      </c>
      <c r="H190" s="68">
        <f t="shared" si="27"/>
        <v>0</v>
      </c>
      <c r="I190" s="68">
        <f t="shared" si="27"/>
        <v>80444.45</v>
      </c>
      <c r="J190" s="68">
        <f t="shared" si="27"/>
        <v>191000</v>
      </c>
      <c r="K190" s="68">
        <f t="shared" si="27"/>
        <v>2000.0000000000582</v>
      </c>
    </row>
    <row r="191" spans="1:11" ht="24.75" customHeight="1">
      <c r="A191" s="59"/>
      <c r="B191" s="60"/>
      <c r="C191" s="60"/>
      <c r="D191" s="61"/>
      <c r="E191" s="32"/>
      <c r="F191" s="95"/>
      <c r="G191" s="32"/>
      <c r="H191" s="32"/>
      <c r="I191" s="32"/>
      <c r="J191" s="32"/>
      <c r="K191" s="111"/>
    </row>
    <row r="192" spans="1:11" ht="24.75" customHeight="1" thickBot="1">
      <c r="A192" s="59"/>
      <c r="B192" s="60"/>
      <c r="C192" s="60"/>
      <c r="D192" s="61"/>
      <c r="E192" s="32"/>
      <c r="F192" s="95"/>
      <c r="G192" s="32"/>
      <c r="H192" s="32"/>
      <c r="I192" s="32"/>
      <c r="J192" s="32"/>
      <c r="K192" s="111"/>
    </row>
    <row r="193" spans="1:11" ht="24.75" customHeight="1">
      <c r="A193" s="69"/>
      <c r="B193" s="70">
        <v>11</v>
      </c>
      <c r="C193" s="70"/>
      <c r="D193" s="71" t="s">
        <v>68</v>
      </c>
      <c r="E193" s="62"/>
      <c r="F193" s="96"/>
      <c r="G193" s="120"/>
      <c r="H193" s="62"/>
      <c r="I193" s="62"/>
      <c r="J193" s="62"/>
      <c r="K193" s="115"/>
    </row>
    <row r="194" spans="1:11" ht="24.75" customHeight="1">
      <c r="A194" s="63"/>
      <c r="B194" s="65"/>
      <c r="C194" s="65">
        <v>4</v>
      </c>
      <c r="D194" s="72" t="s">
        <v>69</v>
      </c>
      <c r="E194" s="64">
        <v>77684.04</v>
      </c>
      <c r="F194" s="97">
        <v>35434</v>
      </c>
      <c r="G194" s="76">
        <v>64453.81</v>
      </c>
      <c r="H194" s="64">
        <v>21606.42</v>
      </c>
      <c r="I194" s="64">
        <v>13127.68</v>
      </c>
      <c r="J194" s="64">
        <v>934</v>
      </c>
      <c r="K194" s="114">
        <f>SUM(E194+F194)-(G194+H194)-(I194+J194)</f>
        <v>12996.129999999997</v>
      </c>
    </row>
    <row r="195" spans="1:11" ht="24.75" customHeight="1" thickBot="1">
      <c r="A195" s="51"/>
      <c r="B195" s="52"/>
      <c r="C195" s="52"/>
      <c r="D195" s="67" t="s">
        <v>1</v>
      </c>
      <c r="E195" s="73">
        <f>SUM(E194)</f>
        <v>77684.04</v>
      </c>
      <c r="F195" s="73">
        <f aca="true" t="shared" si="28" ref="F195:K195">SUM(F194)</f>
        <v>35434</v>
      </c>
      <c r="G195" s="73">
        <f t="shared" si="28"/>
        <v>64453.81</v>
      </c>
      <c r="H195" s="73">
        <f t="shared" si="28"/>
        <v>21606.42</v>
      </c>
      <c r="I195" s="73">
        <f t="shared" si="28"/>
        <v>13127.68</v>
      </c>
      <c r="J195" s="73">
        <f t="shared" si="28"/>
        <v>934</v>
      </c>
      <c r="K195" s="73">
        <f t="shared" si="28"/>
        <v>12996.129999999997</v>
      </c>
    </row>
    <row r="196" spans="1:11" ht="24.75" customHeight="1">
      <c r="A196" s="59"/>
      <c r="B196" s="60"/>
      <c r="C196" s="60"/>
      <c r="D196" s="61"/>
      <c r="E196" s="32"/>
      <c r="F196" s="95"/>
      <c r="G196" s="32"/>
      <c r="H196" s="32"/>
      <c r="I196" s="32"/>
      <c r="J196" s="32"/>
      <c r="K196" s="111"/>
    </row>
    <row r="197" spans="1:11" ht="24.75" customHeight="1" thickBot="1">
      <c r="A197" s="59"/>
      <c r="B197" s="60"/>
      <c r="C197" s="60"/>
      <c r="D197" s="61"/>
      <c r="E197" s="32"/>
      <c r="F197" s="95"/>
      <c r="G197" s="32"/>
      <c r="H197" s="32"/>
      <c r="I197" s="32"/>
      <c r="J197" s="32"/>
      <c r="K197" s="111"/>
    </row>
    <row r="198" spans="1:11" ht="24.75" customHeight="1">
      <c r="A198" s="69"/>
      <c r="B198" s="70">
        <v>12</v>
      </c>
      <c r="C198" s="70"/>
      <c r="D198" s="71" t="s">
        <v>79</v>
      </c>
      <c r="E198" s="62"/>
      <c r="F198" s="96"/>
      <c r="G198" s="120"/>
      <c r="H198" s="62"/>
      <c r="I198" s="62"/>
      <c r="J198" s="62"/>
      <c r="K198" s="115"/>
    </row>
    <row r="199" spans="1:11" ht="24.75" customHeight="1">
      <c r="A199" s="63"/>
      <c r="B199" s="65"/>
      <c r="C199" s="65">
        <v>6</v>
      </c>
      <c r="D199" s="66" t="s">
        <v>80</v>
      </c>
      <c r="E199" s="64">
        <v>3000</v>
      </c>
      <c r="F199" s="97">
        <v>0</v>
      </c>
      <c r="G199" s="76">
        <v>0</v>
      </c>
      <c r="H199" s="64">
        <v>0</v>
      </c>
      <c r="I199" s="64">
        <v>3000</v>
      </c>
      <c r="J199" s="64">
        <v>0</v>
      </c>
      <c r="K199" s="114">
        <f>SUM(E199+F199)-(G199+H199)-(I199+J199)</f>
        <v>0</v>
      </c>
    </row>
    <row r="200" spans="1:11" ht="24.75" customHeight="1" thickBot="1">
      <c r="A200" s="51"/>
      <c r="B200" s="52"/>
      <c r="C200" s="52"/>
      <c r="D200" s="67" t="s">
        <v>1</v>
      </c>
      <c r="E200" s="68">
        <f>SUM(E199)</f>
        <v>3000</v>
      </c>
      <c r="F200" s="68">
        <f aca="true" t="shared" si="29" ref="F200:K200">SUM(F199)</f>
        <v>0</v>
      </c>
      <c r="G200" s="68">
        <f t="shared" si="29"/>
        <v>0</v>
      </c>
      <c r="H200" s="68">
        <f t="shared" si="29"/>
        <v>0</v>
      </c>
      <c r="I200" s="68">
        <f t="shared" si="29"/>
        <v>3000</v>
      </c>
      <c r="J200" s="68">
        <f t="shared" si="29"/>
        <v>0</v>
      </c>
      <c r="K200" s="68">
        <f t="shared" si="29"/>
        <v>0</v>
      </c>
    </row>
    <row r="201" spans="1:11" ht="24.75" customHeight="1" thickBot="1">
      <c r="A201" s="59"/>
      <c r="B201" s="60"/>
      <c r="C201" s="60"/>
      <c r="D201" s="61"/>
      <c r="E201" s="32"/>
      <c r="F201" s="95"/>
      <c r="G201" s="32"/>
      <c r="H201" s="32"/>
      <c r="I201" s="32"/>
      <c r="J201" s="32"/>
      <c r="K201" s="111"/>
    </row>
    <row r="202" spans="1:11" ht="24.75" customHeight="1" thickBot="1" thickTop="1">
      <c r="A202" s="59"/>
      <c r="B202" s="60"/>
      <c r="C202" s="60"/>
      <c r="D202" s="74" t="s">
        <v>81</v>
      </c>
      <c r="E202" s="75">
        <f>SUM(E200)+E195+E190+E184+E174+E150+E168+E163+E157+E145</f>
        <v>16210348.200000003</v>
      </c>
      <c r="F202" s="75">
        <f aca="true" t="shared" si="30" ref="F202:K202">SUM(F200)+F195+F190+F184+F174+F150+F168+F163+F157+F145</f>
        <v>7127837.71</v>
      </c>
      <c r="G202" s="75">
        <f t="shared" si="30"/>
        <v>5777241.53</v>
      </c>
      <c r="H202" s="75">
        <f t="shared" si="30"/>
        <v>349245.28</v>
      </c>
      <c r="I202" s="75">
        <f t="shared" si="30"/>
        <v>10266266.780000001</v>
      </c>
      <c r="J202" s="75">
        <f t="shared" si="30"/>
        <v>6373698.85</v>
      </c>
      <c r="K202" s="75">
        <f t="shared" si="30"/>
        <v>571733.47</v>
      </c>
    </row>
    <row r="203" spans="1:11" ht="24.75" customHeight="1" thickTop="1">
      <c r="A203" s="59"/>
      <c r="B203" s="60"/>
      <c r="C203" s="60"/>
      <c r="D203" s="61"/>
      <c r="E203" s="32"/>
      <c r="F203" s="95"/>
      <c r="G203" s="32"/>
      <c r="H203" s="32"/>
      <c r="I203" s="32"/>
      <c r="J203" s="32"/>
      <c r="K203" s="111"/>
    </row>
    <row r="204" spans="1:11" ht="24.75" customHeight="1" thickBot="1">
      <c r="A204" s="59"/>
      <c r="B204" s="60"/>
      <c r="C204" s="60"/>
      <c r="D204" s="61"/>
      <c r="E204" s="32"/>
      <c r="F204" s="95"/>
      <c r="G204" s="32"/>
      <c r="H204" s="32"/>
      <c r="I204" s="32"/>
      <c r="J204" s="32"/>
      <c r="K204" s="111"/>
    </row>
    <row r="205" spans="1:11" ht="24.75" customHeight="1" thickTop="1">
      <c r="A205" s="77">
        <v>3</v>
      </c>
      <c r="B205" s="78"/>
      <c r="C205" s="78"/>
      <c r="D205" s="79" t="s">
        <v>83</v>
      </c>
      <c r="E205" s="80"/>
      <c r="F205" s="99"/>
      <c r="G205" s="80"/>
      <c r="H205" s="80"/>
      <c r="I205" s="80"/>
      <c r="J205" s="80"/>
      <c r="K205" s="124"/>
    </row>
    <row r="206" spans="1:11" ht="24.75" customHeight="1">
      <c r="A206" s="125"/>
      <c r="B206" s="65">
        <v>1</v>
      </c>
      <c r="C206" s="65"/>
      <c r="D206" s="66" t="s">
        <v>84</v>
      </c>
      <c r="E206" s="64">
        <v>0</v>
      </c>
      <c r="F206" s="97">
        <v>1038240</v>
      </c>
      <c r="G206" s="64">
        <v>0</v>
      </c>
      <c r="H206" s="64">
        <v>0</v>
      </c>
      <c r="I206" s="64">
        <v>0</v>
      </c>
      <c r="J206" s="64">
        <v>0</v>
      </c>
      <c r="K206" s="114">
        <f>SUM(E206+F206)-(G206+H206)-(I206+J206)</f>
        <v>1038240</v>
      </c>
    </row>
    <row r="207" spans="1:11" ht="24.75" customHeight="1">
      <c r="A207" s="125"/>
      <c r="B207" s="65"/>
      <c r="C207" s="65"/>
      <c r="D207" s="66" t="s">
        <v>85</v>
      </c>
      <c r="E207" s="64">
        <v>0</v>
      </c>
      <c r="F207" s="97">
        <v>322912</v>
      </c>
      <c r="G207" s="64">
        <v>0</v>
      </c>
      <c r="H207" s="64">
        <v>319721.32</v>
      </c>
      <c r="I207" s="64">
        <v>0</v>
      </c>
      <c r="J207" s="64">
        <v>0</v>
      </c>
      <c r="K207" s="114">
        <f>SUM(E207+F207)-(G207+H207)-(I207+J207)</f>
        <v>3190.679999999993</v>
      </c>
    </row>
    <row r="208" spans="1:11" ht="24.75" customHeight="1" thickBot="1">
      <c r="A208" s="81"/>
      <c r="B208" s="82"/>
      <c r="C208" s="82"/>
      <c r="D208" s="126" t="s">
        <v>1</v>
      </c>
      <c r="E208" s="128">
        <f>SUM(E206:E207)</f>
        <v>0</v>
      </c>
      <c r="F208" s="128">
        <f aca="true" t="shared" si="31" ref="F208:K208">SUM(F206:F207)</f>
        <v>1361152</v>
      </c>
      <c r="G208" s="128">
        <f t="shared" si="31"/>
        <v>0</v>
      </c>
      <c r="H208" s="128">
        <f t="shared" si="31"/>
        <v>319721.32</v>
      </c>
      <c r="I208" s="128">
        <f t="shared" si="31"/>
        <v>0</v>
      </c>
      <c r="J208" s="128">
        <f t="shared" si="31"/>
        <v>0</v>
      </c>
      <c r="K208" s="128">
        <f t="shared" si="31"/>
        <v>1041430.6799999999</v>
      </c>
    </row>
    <row r="209" spans="1:11" ht="24.75" customHeight="1" thickTop="1">
      <c r="A209" s="59"/>
      <c r="B209" s="60"/>
      <c r="C209" s="60"/>
      <c r="D209" s="61"/>
      <c r="E209" s="32"/>
      <c r="F209" s="95"/>
      <c r="G209" s="32"/>
      <c r="H209" s="32"/>
      <c r="I209" s="32"/>
      <c r="J209" s="32"/>
      <c r="K209" s="111"/>
    </row>
    <row r="210" spans="1:11" ht="24.75" customHeight="1" thickBot="1">
      <c r="A210" s="59"/>
      <c r="B210" s="60"/>
      <c r="C210" s="60"/>
      <c r="D210" s="61"/>
      <c r="E210" s="32"/>
      <c r="F210" s="95"/>
      <c r="G210" s="32"/>
      <c r="H210" s="32"/>
      <c r="I210" s="32"/>
      <c r="J210" s="32"/>
      <c r="K210" s="111"/>
    </row>
    <row r="211" spans="1:11" ht="24.75" customHeight="1" thickBot="1" thickTop="1">
      <c r="A211" s="77">
        <v>4</v>
      </c>
      <c r="B211" s="78"/>
      <c r="C211" s="78"/>
      <c r="D211" s="79" t="s">
        <v>86</v>
      </c>
      <c r="E211" s="80">
        <v>247963.8</v>
      </c>
      <c r="F211" s="99">
        <v>1320000</v>
      </c>
      <c r="G211" s="129">
        <v>59710.47</v>
      </c>
      <c r="H211" s="130">
        <v>515649.62</v>
      </c>
      <c r="I211" s="130">
        <v>47927.06</v>
      </c>
      <c r="J211" s="130">
        <v>231428.06</v>
      </c>
      <c r="K211" s="114">
        <f>SUM(E211+F211)-(G211+H211)-(I211+J211)</f>
        <v>713248.5900000001</v>
      </c>
    </row>
    <row r="212" spans="1:11" ht="24.75" customHeight="1" thickBot="1">
      <c r="A212" s="81"/>
      <c r="B212" s="82"/>
      <c r="C212" s="82"/>
      <c r="D212" s="83" t="s">
        <v>1</v>
      </c>
      <c r="E212" s="84">
        <f>SUM(E211)</f>
        <v>247963.8</v>
      </c>
      <c r="F212" s="84">
        <f aca="true" t="shared" si="32" ref="F212:K212">SUM(F211)</f>
        <v>1320000</v>
      </c>
      <c r="G212" s="84">
        <f t="shared" si="32"/>
        <v>59710.47</v>
      </c>
      <c r="H212" s="84">
        <f t="shared" si="32"/>
        <v>515649.62</v>
      </c>
      <c r="I212" s="84">
        <f t="shared" si="32"/>
        <v>47927.06</v>
      </c>
      <c r="J212" s="84">
        <f t="shared" si="32"/>
        <v>231428.06</v>
      </c>
      <c r="K212" s="84">
        <f t="shared" si="32"/>
        <v>713248.5900000001</v>
      </c>
    </row>
    <row r="213" spans="1:11" ht="24.75" customHeight="1" thickTop="1">
      <c r="A213" s="59"/>
      <c r="B213" s="60"/>
      <c r="C213" s="60"/>
      <c r="D213" s="61"/>
      <c r="E213" s="32"/>
      <c r="F213" s="95"/>
      <c r="G213" s="32"/>
      <c r="H213" s="32"/>
      <c r="I213" s="32"/>
      <c r="J213" s="32"/>
      <c r="K213" s="111"/>
    </row>
    <row r="214" spans="1:11" ht="24.75" customHeight="1" thickBot="1">
      <c r="A214" s="59"/>
      <c r="B214" s="60"/>
      <c r="C214" s="60"/>
      <c r="D214" s="61"/>
      <c r="E214" s="32"/>
      <c r="F214" s="95"/>
      <c r="G214" s="32"/>
      <c r="H214" s="32"/>
      <c r="I214" s="32"/>
      <c r="J214" s="32"/>
      <c r="K214" s="111"/>
    </row>
    <row r="215" spans="1:11" ht="24.75" customHeight="1" thickBot="1" thickTop="1">
      <c r="A215" s="59"/>
      <c r="B215" s="60"/>
      <c r="C215" s="60"/>
      <c r="D215" s="85" t="s">
        <v>87</v>
      </c>
      <c r="E215" s="137">
        <f>SUM(E212)+E208+E202+E137</f>
        <v>17679642.990000002</v>
      </c>
      <c r="F215" s="137">
        <f aca="true" t="shared" si="33" ref="F215:K215">SUM(F212)+F208+F202+F137</f>
        <v>13888084.490000002</v>
      </c>
      <c r="G215" s="137">
        <f t="shared" si="33"/>
        <v>6720237.54</v>
      </c>
      <c r="H215" s="137">
        <f t="shared" si="33"/>
        <v>4273414.37</v>
      </c>
      <c r="I215" s="137">
        <f t="shared" si="33"/>
        <v>10649837.790000001</v>
      </c>
      <c r="J215" s="137">
        <f t="shared" si="33"/>
        <v>7545245.289999999</v>
      </c>
      <c r="K215" s="137">
        <f t="shared" si="33"/>
        <v>2378992.49</v>
      </c>
    </row>
    <row r="216" spans="1:7" ht="24.75" customHeight="1" thickTop="1">
      <c r="A216" s="59"/>
      <c r="B216" s="60"/>
      <c r="C216" s="60"/>
      <c r="D216" s="61"/>
      <c r="E216" s="32"/>
      <c r="F216" s="95"/>
      <c r="G216" s="32"/>
    </row>
    <row r="217" spans="1:7" ht="24.75" customHeight="1">
      <c r="A217" s="59"/>
      <c r="B217" s="60"/>
      <c r="C217" s="60"/>
      <c r="D217" s="61"/>
      <c r="E217" s="32"/>
      <c r="F217" s="95"/>
      <c r="G217" s="32"/>
    </row>
    <row r="218" ht="24.75" customHeight="1" thickBot="1"/>
    <row r="219" spans="1:10" ht="24.75" customHeight="1" thickBot="1" thickTop="1">
      <c r="A219" s="222" t="s">
        <v>108</v>
      </c>
      <c r="B219" s="223"/>
      <c r="C219" s="223"/>
      <c r="D219" s="223"/>
      <c r="E219" s="223"/>
      <c r="F219" s="223"/>
      <c r="G219" s="223"/>
      <c r="H219" s="223"/>
      <c r="I219" s="223"/>
      <c r="J219" s="224"/>
    </row>
    <row r="220" ht="24.75" customHeight="1" thickBot="1" thickTop="1"/>
    <row r="221" spans="4:10" ht="24.75" customHeight="1" thickTop="1">
      <c r="D221" s="138"/>
      <c r="E221" s="139"/>
      <c r="F221" s="140" t="s">
        <v>91</v>
      </c>
      <c r="G221" s="139"/>
      <c r="H221" s="141" t="s">
        <v>90</v>
      </c>
      <c r="I221" s="141"/>
      <c r="J221" s="142" t="s">
        <v>1</v>
      </c>
    </row>
    <row r="222" spans="4:10" ht="24.75" customHeight="1">
      <c r="D222" s="227" t="s">
        <v>138</v>
      </c>
      <c r="E222" s="144"/>
      <c r="F222" s="145"/>
      <c r="G222" s="146"/>
      <c r="H222" s="146"/>
      <c r="I222" s="146"/>
      <c r="J222" s="147">
        <v>3402136.19</v>
      </c>
    </row>
    <row r="223" spans="4:10" ht="24.75" customHeight="1">
      <c r="D223" s="143" t="s">
        <v>92</v>
      </c>
      <c r="E223" s="144"/>
      <c r="F223" s="145">
        <v>7602205.82</v>
      </c>
      <c r="G223" s="146"/>
      <c r="H223" s="146">
        <v>3602417.25</v>
      </c>
      <c r="I223" s="146"/>
      <c r="J223" s="147">
        <f>SUM(F223:H223)</f>
        <v>11204623.07</v>
      </c>
    </row>
    <row r="224" spans="4:10" ht="24.75" customHeight="1">
      <c r="D224" s="143" t="s">
        <v>102</v>
      </c>
      <c r="E224" s="144"/>
      <c r="F224" s="145">
        <v>6720237.54</v>
      </c>
      <c r="G224" s="146"/>
      <c r="H224" s="146">
        <v>4273414.37</v>
      </c>
      <c r="I224" s="146"/>
      <c r="J224" s="147">
        <f>SUM(F224:H224)</f>
        <v>10993651.91</v>
      </c>
    </row>
    <row r="225" spans="4:10" ht="24.75" customHeight="1">
      <c r="D225" s="143"/>
      <c r="E225" s="144"/>
      <c r="F225" s="145"/>
      <c r="G225" s="146"/>
      <c r="H225" s="146"/>
      <c r="I225" s="146"/>
      <c r="J225" s="147"/>
    </row>
    <row r="226" spans="4:10" ht="24.75" customHeight="1">
      <c r="D226" s="143" t="s">
        <v>139</v>
      </c>
      <c r="E226" s="144"/>
      <c r="F226" s="145"/>
      <c r="G226" s="146"/>
      <c r="H226" s="146"/>
      <c r="I226" s="146"/>
      <c r="J226" s="147">
        <f>SUM(J222+J223)-J224</f>
        <v>3613107.3499999996</v>
      </c>
    </row>
    <row r="227" spans="4:10" ht="24.75" customHeight="1">
      <c r="D227" s="143"/>
      <c r="E227" s="144"/>
      <c r="F227" s="145"/>
      <c r="G227" s="146"/>
      <c r="H227" s="146"/>
      <c r="I227" s="146"/>
      <c r="J227" s="147"/>
    </row>
    <row r="228" spans="4:10" ht="24.75" customHeight="1">
      <c r="D228" s="143" t="s">
        <v>109</v>
      </c>
      <c r="E228" s="144"/>
      <c r="F228" s="145">
        <v>7248042</v>
      </c>
      <c r="G228" s="146"/>
      <c r="H228" s="146">
        <v>7720411.04</v>
      </c>
      <c r="I228" s="146"/>
      <c r="J228" s="147">
        <f>SUM(F228:H228)</f>
        <v>14968453.04</v>
      </c>
    </row>
    <row r="229" spans="4:10" ht="24.75" customHeight="1">
      <c r="D229" s="143" t="s">
        <v>110</v>
      </c>
      <c r="E229" s="144"/>
      <c r="F229" s="145">
        <v>10649837.79</v>
      </c>
      <c r="G229" s="146"/>
      <c r="H229" s="146">
        <v>7545245.29</v>
      </c>
      <c r="I229" s="146"/>
      <c r="J229" s="147">
        <f>SUM(F229:I229)</f>
        <v>18195083.08</v>
      </c>
    </row>
    <row r="230" spans="4:10" ht="24.75" customHeight="1">
      <c r="D230" s="143"/>
      <c r="E230" s="144"/>
      <c r="F230" s="145"/>
      <c r="G230" s="146"/>
      <c r="H230" s="146"/>
      <c r="I230" s="146"/>
      <c r="J230" s="147"/>
    </row>
    <row r="231" spans="4:10" ht="24.75" customHeight="1">
      <c r="D231" s="143" t="s">
        <v>111</v>
      </c>
      <c r="E231" s="144"/>
      <c r="F231" s="145"/>
      <c r="G231" s="146"/>
      <c r="H231" s="146"/>
      <c r="I231" s="146"/>
      <c r="J231" s="147">
        <f>SUM(J228)-J229</f>
        <v>-3226630.039999999</v>
      </c>
    </row>
    <row r="232" spans="4:10" ht="24.75" customHeight="1">
      <c r="D232" s="143"/>
      <c r="E232" s="144"/>
      <c r="F232" s="145"/>
      <c r="G232" s="146"/>
      <c r="H232" s="146"/>
      <c r="I232" s="146"/>
      <c r="J232" s="147"/>
    </row>
    <row r="233" spans="4:10" ht="24.75" customHeight="1" thickBot="1">
      <c r="D233" s="148" t="s">
        <v>140</v>
      </c>
      <c r="E233" s="149"/>
      <c r="F233" s="150"/>
      <c r="G233" s="151"/>
      <c r="H233" s="151"/>
      <c r="I233" s="151"/>
      <c r="J233" s="152">
        <f>SUM(J231)+J226</f>
        <v>386477.3100000005</v>
      </c>
    </row>
    <row r="234" spans="6:7" ht="24.75" customHeight="1" thickTop="1">
      <c r="F234" s="98"/>
      <c r="G234" s="15"/>
    </row>
    <row r="235" spans="6:7" ht="24.75" customHeight="1">
      <c r="F235" s="98"/>
      <c r="G235" s="15"/>
    </row>
    <row r="236" ht="24.75" customHeight="1"/>
    <row r="237" ht="24.75" customHeight="1" thickBot="1"/>
    <row r="238" spans="1:11" ht="24.75" customHeight="1" thickBot="1">
      <c r="A238" s="210" t="s">
        <v>141</v>
      </c>
      <c r="B238" s="211"/>
      <c r="C238" s="211"/>
      <c r="D238" s="211"/>
      <c r="E238" s="211"/>
      <c r="F238" s="211"/>
      <c r="G238" s="211"/>
      <c r="H238" s="211"/>
      <c r="I238" s="211"/>
      <c r="J238" s="211"/>
      <c r="K238" s="212"/>
    </row>
    <row r="239" ht="24.75" customHeight="1"/>
    <row r="240" ht="24.75" customHeight="1" thickBot="1"/>
    <row r="241" spans="4:9" ht="24.75" customHeight="1" thickBot="1" thickTop="1">
      <c r="D241" s="153" t="s">
        <v>112</v>
      </c>
      <c r="E241" s="154"/>
      <c r="F241" s="155"/>
      <c r="G241" s="154"/>
      <c r="H241" s="156">
        <v>4652331.67</v>
      </c>
      <c r="I241" s="157"/>
    </row>
    <row r="242" spans="4:9" ht="24.75" customHeight="1" thickBot="1">
      <c r="D242" s="158" t="s">
        <v>113</v>
      </c>
      <c r="E242" s="159"/>
      <c r="F242" s="160"/>
      <c r="G242" s="159"/>
      <c r="H242" s="161">
        <v>4000516.78</v>
      </c>
      <c r="I242" s="162"/>
    </row>
    <row r="243" spans="4:9" ht="24.75" customHeight="1" thickBot="1">
      <c r="D243" s="163" t="s">
        <v>114</v>
      </c>
      <c r="E243" s="164"/>
      <c r="F243" s="165"/>
      <c r="G243" s="164"/>
      <c r="H243" s="166"/>
      <c r="I243" s="167">
        <f>SUM(H241)-H242</f>
        <v>651814.8900000001</v>
      </c>
    </row>
    <row r="244" spans="4:9" ht="24.75" customHeight="1" thickBot="1">
      <c r="D244" s="158"/>
      <c r="E244" s="159"/>
      <c r="F244" s="160"/>
      <c r="G244" s="159"/>
      <c r="H244" s="161"/>
      <c r="I244" s="162"/>
    </row>
    <row r="245" spans="4:9" ht="24.75" customHeight="1" thickBot="1">
      <c r="D245" s="158" t="s">
        <v>115</v>
      </c>
      <c r="E245" s="159"/>
      <c r="F245" s="160"/>
      <c r="G245" s="159"/>
      <c r="H245" s="161">
        <v>0</v>
      </c>
      <c r="I245" s="162"/>
    </row>
    <row r="246" spans="4:9" ht="24.75" customHeight="1" thickBot="1">
      <c r="D246" s="158"/>
      <c r="E246" s="159"/>
      <c r="F246" s="160"/>
      <c r="G246" s="159"/>
      <c r="H246" s="161"/>
      <c r="I246" s="162"/>
    </row>
    <row r="247" spans="4:9" ht="24.75" customHeight="1" thickBot="1">
      <c r="D247" s="163" t="s">
        <v>116</v>
      </c>
      <c r="E247" s="164"/>
      <c r="F247" s="165"/>
      <c r="G247" s="164"/>
      <c r="H247" s="166"/>
      <c r="I247" s="167">
        <f>SUM(I243)+H245</f>
        <v>651814.8900000001</v>
      </c>
    </row>
    <row r="248" spans="4:9" ht="24.75" customHeight="1" thickBot="1">
      <c r="D248" s="158"/>
      <c r="E248" s="159"/>
      <c r="F248" s="160"/>
      <c r="G248" s="159"/>
      <c r="H248" s="161"/>
      <c r="I248" s="162"/>
    </row>
    <row r="249" spans="4:9" ht="24.75" customHeight="1" thickBot="1">
      <c r="D249" s="158" t="s">
        <v>117</v>
      </c>
      <c r="E249" s="159"/>
      <c r="F249" s="160"/>
      <c r="G249" s="159"/>
      <c r="H249" s="161">
        <v>-265575.44</v>
      </c>
      <c r="I249" s="162"/>
    </row>
    <row r="250" spans="4:9" ht="24.75" customHeight="1" thickBot="1">
      <c r="D250" s="158" t="s">
        <v>119</v>
      </c>
      <c r="E250" s="159"/>
      <c r="F250" s="160"/>
      <c r="G250" s="159"/>
      <c r="H250" s="161">
        <v>309567.66</v>
      </c>
      <c r="I250" s="162"/>
    </row>
    <row r="251" spans="4:9" ht="24.75" customHeight="1" thickBot="1">
      <c r="D251" s="158" t="s">
        <v>118</v>
      </c>
      <c r="E251" s="159"/>
      <c r="F251" s="160"/>
      <c r="G251" s="159"/>
      <c r="H251" s="161">
        <v>-382220.51</v>
      </c>
      <c r="I251" s="162"/>
    </row>
    <row r="252" spans="4:9" ht="24.75" customHeight="1" thickBot="1">
      <c r="D252" s="158"/>
      <c r="E252" s="159"/>
      <c r="F252" s="160"/>
      <c r="G252" s="159"/>
      <c r="H252" s="161"/>
      <c r="I252" s="162"/>
    </row>
    <row r="253" spans="4:9" ht="24.75" customHeight="1" thickBot="1">
      <c r="D253" s="168" t="s">
        <v>120</v>
      </c>
      <c r="E253" s="169"/>
      <c r="F253" s="170"/>
      <c r="G253" s="169"/>
      <c r="H253" s="169"/>
      <c r="I253" s="193">
        <f>SUM(I247)+H249+H251+H250</f>
        <v>313586.6000000001</v>
      </c>
    </row>
    <row r="254" ht="24.75" customHeight="1" thickTop="1"/>
    <row r="255" ht="24.75" customHeight="1"/>
    <row r="256" ht="24.75" customHeight="1" thickBot="1"/>
    <row r="257" spans="1:10" ht="24.75" customHeight="1" thickBot="1" thickTop="1">
      <c r="A257" s="213" t="s">
        <v>142</v>
      </c>
      <c r="B257" s="214"/>
      <c r="C257" s="214"/>
      <c r="D257" s="214"/>
      <c r="E257" s="214"/>
      <c r="F257" s="214"/>
      <c r="G257" s="214"/>
      <c r="H257" s="214"/>
      <c r="I257" s="214"/>
      <c r="J257" s="215"/>
    </row>
    <row r="258" spans="4:9" ht="17.25" customHeight="1" thickTop="1">
      <c r="D258" s="188" t="s">
        <v>121</v>
      </c>
      <c r="E258" s="189"/>
      <c r="F258" s="190"/>
      <c r="G258" s="189"/>
      <c r="H258" s="191"/>
      <c r="I258" s="192"/>
    </row>
    <row r="259" spans="4:9" ht="24.75" customHeight="1">
      <c r="D259" s="171" t="s">
        <v>122</v>
      </c>
      <c r="E259" s="144"/>
      <c r="F259" s="172"/>
      <c r="G259" s="144"/>
      <c r="H259" s="64">
        <v>47623604.93</v>
      </c>
      <c r="I259" s="173"/>
    </row>
    <row r="260" spans="4:9" ht="24.75" customHeight="1">
      <c r="D260" s="171" t="s">
        <v>123</v>
      </c>
      <c r="E260" s="144"/>
      <c r="F260" s="172"/>
      <c r="G260" s="144"/>
      <c r="H260" s="64">
        <v>78141.3</v>
      </c>
      <c r="I260" s="173"/>
    </row>
    <row r="261" spans="4:9" ht="24.75" customHeight="1">
      <c r="D261" s="174" t="s">
        <v>124</v>
      </c>
      <c r="E261" s="144"/>
      <c r="F261" s="172"/>
      <c r="G261" s="144"/>
      <c r="H261" s="64"/>
      <c r="I261" s="173">
        <f>SUM(H259:H260)</f>
        <v>47701746.23</v>
      </c>
    </row>
    <row r="262" spans="4:9" ht="13.5" customHeight="1">
      <c r="D262" s="171"/>
      <c r="E262" s="144"/>
      <c r="F262" s="172"/>
      <c r="G262" s="144"/>
      <c r="H262" s="64"/>
      <c r="I262" s="173"/>
    </row>
    <row r="263" spans="4:9" ht="24.75" customHeight="1">
      <c r="D263" s="171" t="s">
        <v>125</v>
      </c>
      <c r="E263" s="144"/>
      <c r="F263" s="172"/>
      <c r="G263" s="144"/>
      <c r="H263" s="64">
        <v>15111446.48</v>
      </c>
      <c r="I263" s="173"/>
    </row>
    <row r="264" spans="4:9" ht="24.75" customHeight="1">
      <c r="D264" s="171" t="s">
        <v>143</v>
      </c>
      <c r="E264" s="144"/>
      <c r="F264" s="172"/>
      <c r="G264" s="144"/>
      <c r="H264" s="64">
        <v>3613107.35</v>
      </c>
      <c r="I264" s="173"/>
    </row>
    <row r="265" spans="4:9" ht="24.75" customHeight="1">
      <c r="D265" s="174" t="s">
        <v>127</v>
      </c>
      <c r="E265" s="144"/>
      <c r="F265" s="172"/>
      <c r="G265" s="144"/>
      <c r="H265" s="64"/>
      <c r="I265" s="173">
        <f>SUM(H263:H264)</f>
        <v>18724553.830000002</v>
      </c>
    </row>
    <row r="266" spans="4:9" ht="24.75" customHeight="1">
      <c r="D266" s="174"/>
      <c r="E266" s="144"/>
      <c r="F266" s="172"/>
      <c r="G266" s="144"/>
      <c r="H266" s="64"/>
      <c r="I266" s="173"/>
    </row>
    <row r="267" spans="4:9" ht="24.75" customHeight="1">
      <c r="D267" s="171" t="s">
        <v>126</v>
      </c>
      <c r="E267" s="144"/>
      <c r="F267" s="172"/>
      <c r="G267" s="144"/>
      <c r="H267" s="64">
        <v>2848.56</v>
      </c>
      <c r="I267" s="173">
        <f>SUM(H267)</f>
        <v>2848.56</v>
      </c>
    </row>
    <row r="268" spans="4:9" ht="24.75" customHeight="1">
      <c r="D268" s="171"/>
      <c r="E268" s="144"/>
      <c r="F268" s="172"/>
      <c r="G268" s="144"/>
      <c r="H268" s="64"/>
      <c r="I268" s="173"/>
    </row>
    <row r="269" spans="4:9" ht="24.75" customHeight="1">
      <c r="D269" s="175" t="s">
        <v>128</v>
      </c>
      <c r="E269" s="176"/>
      <c r="F269" s="177"/>
      <c r="G269" s="176"/>
      <c r="H269" s="178"/>
      <c r="I269" s="179">
        <f>SUM(I261:I268)</f>
        <v>66429148.620000005</v>
      </c>
    </row>
    <row r="270" spans="4:9" ht="24.75" customHeight="1">
      <c r="D270" s="171"/>
      <c r="E270" s="144"/>
      <c r="F270" s="172"/>
      <c r="G270" s="144"/>
      <c r="H270" s="64"/>
      <c r="I270" s="173"/>
    </row>
    <row r="271" spans="4:9" ht="18" customHeight="1">
      <c r="D271" s="180" t="s">
        <v>129</v>
      </c>
      <c r="E271" s="144"/>
      <c r="F271" s="172"/>
      <c r="G271" s="144"/>
      <c r="H271" s="64"/>
      <c r="I271" s="173"/>
    </row>
    <row r="272" spans="4:9" ht="24.75" customHeight="1">
      <c r="D272" s="194" t="s">
        <v>130</v>
      </c>
      <c r="E272" s="195"/>
      <c r="F272" s="196"/>
      <c r="G272" s="195"/>
      <c r="H272" s="197">
        <v>48211578.65</v>
      </c>
      <c r="I272" s="173"/>
    </row>
    <row r="273" spans="4:9" ht="24.75" customHeight="1">
      <c r="D273" s="171" t="s">
        <v>131</v>
      </c>
      <c r="E273" s="144"/>
      <c r="F273" s="172"/>
      <c r="G273" s="144"/>
      <c r="H273" s="64">
        <v>9765734.92</v>
      </c>
      <c r="I273" s="173"/>
    </row>
    <row r="274" spans="4:9" ht="24.75" customHeight="1">
      <c r="D274" s="171" t="s">
        <v>132</v>
      </c>
      <c r="E274" s="144"/>
      <c r="F274" s="172"/>
      <c r="G274" s="144"/>
      <c r="H274" s="146">
        <v>8451835.05</v>
      </c>
      <c r="I274" s="181"/>
    </row>
    <row r="275" spans="4:9" ht="24.75" customHeight="1">
      <c r="D275" s="171" t="s">
        <v>126</v>
      </c>
      <c r="E275" s="144"/>
      <c r="F275" s="172"/>
      <c r="G275" s="144"/>
      <c r="H275" s="146">
        <v>0</v>
      </c>
      <c r="I275" s="181"/>
    </row>
    <row r="276" spans="4:9" ht="15.75" customHeight="1">
      <c r="D276" s="171"/>
      <c r="E276" s="144"/>
      <c r="F276" s="172"/>
      <c r="G276" s="144"/>
      <c r="H276" s="146"/>
      <c r="I276" s="181"/>
    </row>
    <row r="277" spans="4:9" ht="24.75" customHeight="1">
      <c r="D277" s="175" t="s">
        <v>133</v>
      </c>
      <c r="E277" s="176"/>
      <c r="F277" s="177"/>
      <c r="G277" s="176"/>
      <c r="H277" s="182"/>
      <c r="I277" s="179">
        <f>SUM(H272:H275)</f>
        <v>66429148.620000005</v>
      </c>
    </row>
    <row r="278" spans="4:9" ht="13.5" customHeight="1">
      <c r="D278" s="171"/>
      <c r="E278" s="144"/>
      <c r="F278" s="172"/>
      <c r="G278" s="144"/>
      <c r="H278" s="146"/>
      <c r="I278" s="181"/>
    </row>
    <row r="279" spans="4:9" ht="24.75" customHeight="1">
      <c r="D279" s="171" t="s">
        <v>134</v>
      </c>
      <c r="E279" s="144"/>
      <c r="F279" s="172"/>
      <c r="G279" s="144"/>
      <c r="H279" s="146"/>
      <c r="I279" s="181"/>
    </row>
    <row r="280" spans="4:9" ht="24.75" customHeight="1" thickBot="1">
      <c r="D280" s="183" t="s">
        <v>135</v>
      </c>
      <c r="E280" s="184"/>
      <c r="F280" s="185"/>
      <c r="G280" s="184"/>
      <c r="H280" s="186"/>
      <c r="I280" s="187">
        <v>21051489.8</v>
      </c>
    </row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</sheetData>
  <mergeCells count="15">
    <mergeCell ref="A238:K238"/>
    <mergeCell ref="A257:J257"/>
    <mergeCell ref="A1:G1"/>
    <mergeCell ref="A2:G2"/>
    <mergeCell ref="A4:D4"/>
    <mergeCell ref="A219:J219"/>
    <mergeCell ref="E6:F6"/>
    <mergeCell ref="G6:H6"/>
    <mergeCell ref="B63:D63"/>
    <mergeCell ref="I66:J66"/>
    <mergeCell ref="I6:J6"/>
    <mergeCell ref="I7:J7"/>
    <mergeCell ref="E65:F65"/>
    <mergeCell ref="G65:H65"/>
    <mergeCell ref="I65:J6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GUALDO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EDERO CERQUIGLINI</dc:creator>
  <cp:keywords/>
  <dc:description/>
  <cp:lastModifiedBy>.</cp:lastModifiedBy>
  <cp:lastPrinted>2009-06-24T08:03:37Z</cp:lastPrinted>
  <dcterms:created xsi:type="dcterms:W3CDTF">2004-09-28T10:33:44Z</dcterms:created>
  <dcterms:modified xsi:type="dcterms:W3CDTF">2009-06-24T08:04:55Z</dcterms:modified>
  <cp:category/>
  <cp:version/>
  <cp:contentType/>
  <cp:contentStatus/>
</cp:coreProperties>
</file>